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3" documentId="11_EAF4D2A9FDBBA954CA0E7AA9CCA19971C7576743" xr6:coauthVersionLast="47" xr6:coauthVersionMax="47" xr10:uidLastSave="{A00B4F10-36F2-4F88-B4B3-D38E3466CEED}"/>
  <bookViews>
    <workbookView xWindow="-103" yWindow="-103" windowWidth="24892" windowHeight="14914" activeTab="1" xr2:uid="{00000000-000D-0000-FFFF-FFFF00000000}"/>
  </bookViews>
  <sheets>
    <sheet name="How to use" sheetId="1" r:id="rId1"/>
    <sheet name="P&amp;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2" i="2" l="1"/>
  <c r="M30" i="2"/>
  <c r="L30" i="2"/>
  <c r="K30" i="2"/>
  <c r="J30" i="2"/>
  <c r="I30" i="2"/>
  <c r="H30" i="2"/>
  <c r="G30" i="2"/>
  <c r="F30" i="2"/>
  <c r="E30" i="2"/>
  <c r="D30" i="2"/>
  <c r="C30" i="2"/>
  <c r="B30" i="2"/>
  <c r="N30" i="2" s="1"/>
  <c r="N29" i="2"/>
  <c r="N28" i="2"/>
  <c r="N27" i="2"/>
  <c r="N26" i="2"/>
  <c r="N25" i="2"/>
  <c r="N24" i="2"/>
  <c r="N23" i="2"/>
  <c r="N22" i="2"/>
  <c r="M18" i="2"/>
  <c r="L18" i="2"/>
  <c r="K18" i="2"/>
  <c r="J18" i="2"/>
  <c r="I18" i="2"/>
  <c r="H18" i="2"/>
  <c r="G18" i="2"/>
  <c r="F18" i="2"/>
  <c r="E18" i="2"/>
  <c r="D18" i="2"/>
  <c r="C18" i="2"/>
  <c r="B18" i="2"/>
  <c r="N18" i="2" s="1"/>
  <c r="N17" i="2"/>
  <c r="N16" i="2"/>
  <c r="N15" i="2"/>
  <c r="M13" i="2"/>
  <c r="L13" i="2"/>
  <c r="K13" i="2"/>
  <c r="J13" i="2"/>
  <c r="I13" i="2"/>
  <c r="H13" i="2"/>
  <c r="G13" i="2"/>
  <c r="F13" i="2"/>
  <c r="E13" i="2"/>
  <c r="D13" i="2"/>
  <c r="C13" i="2"/>
  <c r="B13" i="2"/>
  <c r="N12" i="2"/>
  <c r="N11" i="2"/>
  <c r="N10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M19" i="2" l="1"/>
  <c r="L19" i="2"/>
  <c r="L31" i="2" s="1"/>
  <c r="L33" i="2" s="1"/>
  <c r="L20" i="2"/>
  <c r="K19" i="2"/>
  <c r="K31" i="2" s="1"/>
  <c r="K33" i="2" s="1"/>
  <c r="K20" i="2"/>
  <c r="J19" i="2"/>
  <c r="I19" i="2"/>
  <c r="I31" i="2" s="1"/>
  <c r="I33" i="2" s="1"/>
  <c r="I20" i="2"/>
  <c r="H19" i="2"/>
  <c r="G19" i="2"/>
  <c r="F19" i="2"/>
  <c r="E19" i="2"/>
  <c r="E31" i="2" s="1"/>
  <c r="E33" i="2" s="1"/>
  <c r="E20" i="2"/>
  <c r="D19" i="2"/>
  <c r="C19" i="2"/>
  <c r="B19" i="2"/>
  <c r="B20" i="2"/>
  <c r="N13" i="2"/>
  <c r="G31" i="2" l="1"/>
  <c r="G33" i="2" s="1"/>
  <c r="G20" i="2"/>
  <c r="F31" i="2"/>
  <c r="F33" i="2" s="1"/>
  <c r="F20" i="2"/>
  <c r="L34" i="2"/>
  <c r="L35" i="2" s="1"/>
  <c r="L36" i="2" s="1"/>
  <c r="K34" i="2"/>
  <c r="K35" i="2" s="1"/>
  <c r="K36" i="2" s="1"/>
  <c r="I34" i="2"/>
  <c r="I35" i="2" s="1"/>
  <c r="I36" i="2" s="1"/>
  <c r="G34" i="2"/>
  <c r="G35" i="2" s="1"/>
  <c r="G36" i="2" s="1"/>
  <c r="F34" i="2"/>
  <c r="F35" i="2" s="1"/>
  <c r="F36" i="2" s="1"/>
  <c r="E34" i="2"/>
  <c r="E35" i="2" s="1"/>
  <c r="E36" i="2" s="1"/>
  <c r="B31" i="2"/>
  <c r="N19" i="2"/>
  <c r="N20" i="2" s="1"/>
  <c r="M31" i="2"/>
  <c r="M33" i="2" s="1"/>
  <c r="M20" i="2"/>
  <c r="J31" i="2"/>
  <c r="J33" i="2" s="1"/>
  <c r="J20" i="2"/>
  <c r="H31" i="2"/>
  <c r="H33" i="2" s="1"/>
  <c r="H20" i="2"/>
  <c r="D31" i="2"/>
  <c r="D33" i="2" s="1"/>
  <c r="D20" i="2"/>
  <c r="C31" i="2"/>
  <c r="C33" i="2" s="1"/>
  <c r="C20" i="2"/>
  <c r="B33" i="2" l="1"/>
  <c r="N31" i="2"/>
  <c r="M34" i="2"/>
  <c r="M35" i="2" s="1"/>
  <c r="M36" i="2" s="1"/>
  <c r="J34" i="2"/>
  <c r="J35" i="2" s="1"/>
  <c r="J36" i="2" s="1"/>
  <c r="H34" i="2"/>
  <c r="H35" i="2" s="1"/>
  <c r="H36" i="2" s="1"/>
  <c r="D34" i="2"/>
  <c r="D35" i="2" s="1"/>
  <c r="D36" i="2" s="1"/>
  <c r="C34" i="2"/>
  <c r="C35" i="2" s="1"/>
  <c r="C36" i="2" s="1"/>
  <c r="N33" i="2" l="1"/>
  <c r="B34" i="2"/>
  <c r="N34" i="2" s="1"/>
  <c r="B35" i="2"/>
  <c r="B36" i="2" l="1"/>
  <c r="N35" i="2"/>
  <c r="N36" i="2" s="1"/>
</calcChain>
</file>

<file path=xl/sharedStrings.xml><?xml version="1.0" encoding="utf-8"?>
<sst xmlns="http://schemas.openxmlformats.org/spreadsheetml/2006/main" count="54" uniqueCount="51">
  <si>
    <t>Profit and Loss Statement (12 months)</t>
  </si>
  <si>
    <t>Free template from The Margin Sheet · themarginsheet.com</t>
  </si>
  <si>
    <t>Want more? Pro version: Profit and Loss (P&amp;L) Template in Excel</t>
  </si>
  <si>
    <t>Business name</t>
  </si>
  <si>
    <t>Sample Coffee Roasters</t>
  </si>
  <si>
    <t>First month</t>
  </si>
  <si>
    <t>Income tax rate</t>
  </si>
  <si>
    <t>Line item</t>
  </si>
  <si>
    <t>Total</t>
  </si>
  <si>
    <t>REVENUE</t>
  </si>
  <si>
    <t>Product sales</t>
  </si>
  <si>
    <t>Service revenue</t>
  </si>
  <si>
    <t>Other income</t>
  </si>
  <si>
    <t>Total revenue</t>
  </si>
  <si>
    <t>COST OF GOODS SOLD</t>
  </si>
  <si>
    <t>Materials and inventory</t>
  </si>
  <si>
    <t>Direct labor</t>
  </si>
  <si>
    <t>Shipping and fulfilment</t>
  </si>
  <si>
    <t>Total cost of goods sold</t>
  </si>
  <si>
    <t>Gross profit</t>
  </si>
  <si>
    <t>Gross margin %</t>
  </si>
  <si>
    <t>OPERATING EXPENSES</t>
  </si>
  <si>
    <t>Salaries and wages</t>
  </si>
  <si>
    <t>Rent and utilities</t>
  </si>
  <si>
    <t>Marketing and advertising</t>
  </si>
  <si>
    <t>Software and subscriptions</t>
  </si>
  <si>
    <t>Insurance</t>
  </si>
  <si>
    <t>Professional fees</t>
  </si>
  <si>
    <t>Office and supplies</t>
  </si>
  <si>
    <t>Other expenses</t>
  </si>
  <si>
    <t>Total operating expenses</t>
  </si>
  <si>
    <t>Operating profit (EBIT)</t>
  </si>
  <si>
    <t>Interest expense</t>
  </si>
  <si>
    <t>Profit before tax</t>
  </si>
  <si>
    <t>Income tax</t>
  </si>
  <si>
    <t>Net profit</t>
  </si>
  <si>
    <t>Net margin %</t>
  </si>
  <si>
    <t>A 12-month profit and loss statement (income statement) for a small business, with gross margin, operating profit, tax and net margin calculated for you.</t>
  </si>
  <si>
    <t>How to use this template</t>
  </si>
  <si>
    <t>On the P&amp;L sheet, enter your business name, tax rate and first month.</t>
  </si>
  <si>
    <t>Replace the yellow sample figures with your own revenue, cost of goods sold and operating expenses for each month.</t>
  </si>
  <si>
    <t>Gross profit, operating profit, profit before tax, income tax and net profit calculate automatically, with a Total column.</t>
  </si>
  <si>
    <t>Watch Gross margin % and Net margin % to see how much of every sale you keep.</t>
  </si>
  <si>
    <t>Rename line items to match your business. Keep the totals rows as they are.</t>
  </si>
  <si>
    <t>Good to know</t>
  </si>
  <si>
    <t>• Income tax here is a simple flat estimate on profit before tax. Ask your accountant for your real tax figure.</t>
  </si>
  <si>
    <t>• Net profit turns red in any month with a loss.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</si>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</sst>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mmm\-yyyy"/>
    <numFmt numFmtId="167" formatCode="#,##0;[Red]\-#,##0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sz val="11"/>
      <color rgb="FF1F314B"/>
      <name val="Calibri"/>
    </font>
    <font>
      <b/>
      <sz val="11"/>
      <color rgb="FFFFFFFF"/>
      <name val="Calibri"/>
    </font>
    <font>
      <b/>
      <sz val="11"/>
      <color rgb="FF0B7A57"/>
      <name val="Calibri"/>
    </font>
    <font>
      <b/>
      <sz val="11"/>
      <color rgb="FF1F314B"/>
      <name val="Calibri"/>
    </font>
    <font>
      <sz val="12"/>
      <color rgb="FF334155"/>
      <name val="Calibri"/>
    </font>
    <font>
      <b/>
      <sz val="13"/>
      <color rgb="FF1F314B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1F314B"/>
        <bgColor rgb="FF1F314B"/>
      </patternFill>
    </fill>
    <fill>
      <patternFill patternType="solid">
        <fgColor rgb="FFE6F4EE"/>
        <bgColor rgb="FFE6F4EE"/>
      </patternFill>
    </fill>
  </fills>
  <borders count="4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  <border>
      <left/>
      <right/>
      <top style="thin">
        <color rgb="FFD5DCE5"/>
      </top>
      <bottom style="thin">
        <color rgb="FFD5DCE5"/>
      </bottom>
      <diagonal/>
    </border>
    <border>
      <left/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166" fontId="0" fillId="3" borderId="1" xfId="0" applyNumberFormat="1" applyFill="1" applyBorder="1"/>
    <xf numFmtId="164" fontId="0" fillId="3" borderId="1" xfId="0" applyNumberFormat="1" applyFill="1" applyBorder="1"/>
    <xf numFmtId="0" fontId="5" fillId="4" borderId="1" xfId="0" applyFont="1" applyFill="1" applyBorder="1" applyAlignment="1">
      <alignment horizontal="center" vertical="center" wrapText="1"/>
    </xf>
    <xf numFmtId="17" fontId="5" fillId="4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0" fillId="5" borderId="0" xfId="0" applyFill="1"/>
    <xf numFmtId="167" fontId="0" fillId="3" borderId="1" xfId="0" applyNumberFormat="1" applyFill="1" applyBorder="1"/>
    <xf numFmtId="167" fontId="0" fillId="0" borderId="0" xfId="0" applyNumberFormat="1"/>
    <xf numFmtId="0" fontId="7" fillId="0" borderId="0" xfId="0" applyFont="1"/>
    <xf numFmtId="167" fontId="7" fillId="0" borderId="0" xfId="0" applyNumberFormat="1" applyFont="1"/>
    <xf numFmtId="167" fontId="7" fillId="5" borderId="0" xfId="0" applyNumberFormat="1" applyFont="1" applyFill="1"/>
    <xf numFmtId="164" fontId="7" fillId="0" borderId="0" xfId="0" applyNumberFormat="1" applyFont="1"/>
    <xf numFmtId="0" fontId="0" fillId="3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Revenue vs net profit by month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'P&amp;L'!$A$13</c:f>
              <c:strCache>
                <c:ptCount val="1"/>
                <c:pt idx="0">
                  <c:v>Total revenue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'P&amp;L'!$B$8:$M$8</c:f>
              <c:numCache>
                <c:formatCode>mmm\-yy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'P&amp;L'!$B$13:$M$13</c:f>
              <c:numCache>
                <c:formatCode>#,##0;[Red]\-#,##0</c:formatCode>
                <c:ptCount val="12"/>
                <c:pt idx="0">
                  <c:v>22500</c:v>
                </c:pt>
                <c:pt idx="1">
                  <c:v>23124</c:v>
                </c:pt>
                <c:pt idx="2">
                  <c:v>23766</c:v>
                </c:pt>
                <c:pt idx="3">
                  <c:v>24426</c:v>
                </c:pt>
                <c:pt idx="4">
                  <c:v>25105</c:v>
                </c:pt>
                <c:pt idx="5">
                  <c:v>25804</c:v>
                </c:pt>
                <c:pt idx="6">
                  <c:v>26523</c:v>
                </c:pt>
                <c:pt idx="7">
                  <c:v>27262</c:v>
                </c:pt>
                <c:pt idx="8">
                  <c:v>28023</c:v>
                </c:pt>
                <c:pt idx="9">
                  <c:v>28805</c:v>
                </c:pt>
                <c:pt idx="10">
                  <c:v>29610</c:v>
                </c:pt>
                <c:pt idx="11">
                  <c:v>30438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8-4B9F-8DC0-7F065572E423}"/>
            </c:ext>
          </c:extLst>
        </c:ser>
        <c:ser>
          <c:idx val="1"/>
          <c:order val="1"/>
          <c:tx>
            <c:strRef>
              <c:f>'P&amp;L'!$A$35</c:f>
              <c:strCache>
                <c:ptCount val="1"/>
                <c:pt idx="0">
                  <c:v>Net profit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'P&amp;L'!$B$8:$M$8</c:f>
              <c:numCache>
                <c:formatCode>mmm\-yy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'P&amp;L'!$B$35:$M$35</c:f>
              <c:numCache>
                <c:formatCode>#,##0;[Red]\-#,##0</c:formatCode>
                <c:ptCount val="12"/>
                <c:pt idx="0">
                  <c:v>1690.6</c:v>
                </c:pt>
                <c:pt idx="1">
                  <c:v>1958.4099999999999</c:v>
                </c:pt>
                <c:pt idx="2">
                  <c:v>2233.33</c:v>
                </c:pt>
                <c:pt idx="3">
                  <c:v>2517.73</c:v>
                </c:pt>
                <c:pt idx="4">
                  <c:v>2808.45</c:v>
                </c:pt>
                <c:pt idx="5">
                  <c:v>3109.44</c:v>
                </c:pt>
                <c:pt idx="6">
                  <c:v>3417.54</c:v>
                </c:pt>
                <c:pt idx="7">
                  <c:v>3734.33</c:v>
                </c:pt>
                <c:pt idx="8">
                  <c:v>4062.9700000000003</c:v>
                </c:pt>
                <c:pt idx="9">
                  <c:v>4398.72</c:v>
                </c:pt>
                <c:pt idx="10">
                  <c:v>4744.74</c:v>
                </c:pt>
                <c:pt idx="11">
                  <c:v>5101.82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08-4B9F-8DC0-7F065572E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dateAx>
        <c:axId val="10"/>
        <c:scaling>
          <c:orientation val="minMax"/>
        </c:scaling>
        <c:delete val="1"/>
        <c:axPos val="b"/>
        <c:numFmt formatCode="mmm\-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#,##0;[Red]\-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0</xdr:rowOff>
    </xdr:from>
    <xdr:ext cx="79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profit-and-loss-pl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profit-and-loss-pl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37</v>
      </c>
    </row>
    <row r="7" spans="1:3" ht="16.75" x14ac:dyDescent="0.45">
      <c r="A7" s="6" t="s">
        <v>38</v>
      </c>
    </row>
    <row r="8" spans="1:3" x14ac:dyDescent="0.4">
      <c r="A8" s="7">
        <v>1</v>
      </c>
      <c r="B8" s="8" t="s">
        <v>39</v>
      </c>
    </row>
    <row r="9" spans="1:3" x14ac:dyDescent="0.4">
      <c r="A9" s="7">
        <v>2</v>
      </c>
      <c r="B9" s="8" t="s">
        <v>40</v>
      </c>
    </row>
    <row r="10" spans="1:3" x14ac:dyDescent="0.4">
      <c r="A10" s="7">
        <v>3</v>
      </c>
      <c r="B10" s="8" t="s">
        <v>41</v>
      </c>
    </row>
    <row r="11" spans="1:3" x14ac:dyDescent="0.4">
      <c r="A11" s="7">
        <v>4</v>
      </c>
      <c r="B11" s="8" t="s">
        <v>42</v>
      </c>
    </row>
    <row r="12" spans="1:3" x14ac:dyDescent="0.4">
      <c r="A12" s="7">
        <v>5</v>
      </c>
      <c r="B12" s="8" t="s">
        <v>43</v>
      </c>
    </row>
    <row r="14" spans="1:3" ht="16.75" x14ac:dyDescent="0.45">
      <c r="A14" s="6" t="s">
        <v>44</v>
      </c>
    </row>
    <row r="15" spans="1:3" x14ac:dyDescent="0.4">
      <c r="B15" s="9" t="s">
        <v>45</v>
      </c>
    </row>
    <row r="16" spans="1:3" x14ac:dyDescent="0.4">
      <c r="B16" s="9" t="s">
        <v>46</v>
      </c>
    </row>
    <row r="17" spans="2:2" x14ac:dyDescent="0.4">
      <c r="B17" s="9" t="s">
        <v>47</v>
      </c>
    </row>
    <row r="18" spans="2:2" x14ac:dyDescent="0.4">
      <c r="B18" s="9" t="s">
        <v>48</v>
      </c>
    </row>
    <row r="19" spans="2:2" x14ac:dyDescent="0.4">
      <c r="B19" s="9" t="s">
        <v>49</v>
      </c>
    </row>
    <row r="20" spans="2:2" x14ac:dyDescent="0.4">
      <c r="B20" s="9" t="s">
        <v>50</v>
      </c>
    </row>
  </sheetData>
  <hyperlinks>
    <hyperlink ref="A2" r:id="rId1" xr:uid="{00000000-0004-0000-0000-000000000000}"/>
    <hyperlink ref="A3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showGridLines="0" tabSelected="1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30" customWidth="1"/>
    <col min="2" max="14" width="12" customWidth="1"/>
  </cols>
  <sheetData>
    <row r="1" spans="1:14" ht="23.15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4">
      <c r="A2" s="3" t="s">
        <v>1</v>
      </c>
    </row>
    <row r="3" spans="1:14" x14ac:dyDescent="0.4">
      <c r="A3" s="4" t="s">
        <v>2</v>
      </c>
    </row>
    <row r="5" spans="1:14" x14ac:dyDescent="0.4">
      <c r="A5" s="10" t="s">
        <v>3</v>
      </c>
      <c r="B5" s="23" t="s">
        <v>4</v>
      </c>
      <c r="C5" s="24"/>
      <c r="D5" s="25"/>
      <c r="F5" s="10" t="s">
        <v>5</v>
      </c>
      <c r="G5" s="11">
        <v>46388</v>
      </c>
    </row>
    <row r="6" spans="1:14" x14ac:dyDescent="0.4">
      <c r="A6" s="10" t="s">
        <v>6</v>
      </c>
      <c r="B6" s="12">
        <v>0.21</v>
      </c>
    </row>
    <row r="8" spans="1:14" ht="30" customHeight="1" x14ac:dyDescent="0.4">
      <c r="A8" s="13" t="s">
        <v>7</v>
      </c>
      <c r="B8" s="14">
        <f>G5</f>
        <v>46388</v>
      </c>
      <c r="C8" s="14">
        <f t="shared" ref="C8:M8" si="0">EDATE(B8,1)</f>
        <v>46419</v>
      </c>
      <c r="D8" s="14">
        <f t="shared" si="0"/>
        <v>46447</v>
      </c>
      <c r="E8" s="14">
        <f t="shared" si="0"/>
        <v>46478</v>
      </c>
      <c r="F8" s="14">
        <f t="shared" si="0"/>
        <v>46508</v>
      </c>
      <c r="G8" s="14">
        <f t="shared" si="0"/>
        <v>46539</v>
      </c>
      <c r="H8" s="14">
        <f t="shared" si="0"/>
        <v>46569</v>
      </c>
      <c r="I8" s="14">
        <f t="shared" si="0"/>
        <v>46600</v>
      </c>
      <c r="J8" s="14">
        <f t="shared" si="0"/>
        <v>46631</v>
      </c>
      <c r="K8" s="14">
        <f t="shared" si="0"/>
        <v>46661</v>
      </c>
      <c r="L8" s="14">
        <f t="shared" si="0"/>
        <v>46692</v>
      </c>
      <c r="M8" s="14">
        <f t="shared" si="0"/>
        <v>46722</v>
      </c>
      <c r="N8" s="13" t="s">
        <v>8</v>
      </c>
    </row>
    <row r="9" spans="1:14" x14ac:dyDescent="0.4">
      <c r="A9" s="15" t="s">
        <v>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4">
      <c r="A10" t="s">
        <v>10</v>
      </c>
      <c r="B10" s="17">
        <v>18000</v>
      </c>
      <c r="C10" s="17">
        <v>18540</v>
      </c>
      <c r="D10" s="17">
        <v>19096</v>
      </c>
      <c r="E10" s="17">
        <v>19669</v>
      </c>
      <c r="F10" s="17">
        <v>20259</v>
      </c>
      <c r="G10" s="17">
        <v>20867</v>
      </c>
      <c r="H10" s="17">
        <v>21493</v>
      </c>
      <c r="I10" s="17">
        <v>22138</v>
      </c>
      <c r="J10" s="17">
        <v>22802</v>
      </c>
      <c r="K10" s="17">
        <v>23486</v>
      </c>
      <c r="L10" s="17">
        <v>24190</v>
      </c>
      <c r="M10" s="17">
        <v>24916</v>
      </c>
      <c r="N10" s="18">
        <f>SUM(B10:M10)</f>
        <v>255456</v>
      </c>
    </row>
    <row r="11" spans="1:14" x14ac:dyDescent="0.4">
      <c r="A11" t="s">
        <v>11</v>
      </c>
      <c r="B11" s="17">
        <v>4200</v>
      </c>
      <c r="C11" s="17">
        <v>4284</v>
      </c>
      <c r="D11" s="17">
        <v>4370</v>
      </c>
      <c r="E11" s="17">
        <v>4457</v>
      </c>
      <c r="F11" s="17">
        <v>4546</v>
      </c>
      <c r="G11" s="17">
        <v>4637</v>
      </c>
      <c r="H11" s="17">
        <v>4730</v>
      </c>
      <c r="I11" s="17">
        <v>4824</v>
      </c>
      <c r="J11" s="17">
        <v>4921</v>
      </c>
      <c r="K11" s="17">
        <v>5019</v>
      </c>
      <c r="L11" s="17">
        <v>5120</v>
      </c>
      <c r="M11" s="17">
        <v>5222</v>
      </c>
      <c r="N11" s="18">
        <f>SUM(B11:M11)</f>
        <v>56330</v>
      </c>
    </row>
    <row r="12" spans="1:14" x14ac:dyDescent="0.4">
      <c r="A12" t="s">
        <v>12</v>
      </c>
      <c r="B12" s="17">
        <v>300</v>
      </c>
      <c r="C12" s="17">
        <v>300</v>
      </c>
      <c r="D12" s="17">
        <v>300</v>
      </c>
      <c r="E12" s="17">
        <v>300</v>
      </c>
      <c r="F12" s="17">
        <v>300</v>
      </c>
      <c r="G12" s="17">
        <v>300</v>
      </c>
      <c r="H12" s="17">
        <v>300</v>
      </c>
      <c r="I12" s="17">
        <v>300</v>
      </c>
      <c r="J12" s="17">
        <v>300</v>
      </c>
      <c r="K12" s="17">
        <v>300</v>
      </c>
      <c r="L12" s="17">
        <v>300</v>
      </c>
      <c r="M12" s="17">
        <v>300</v>
      </c>
      <c r="N12" s="18">
        <f>SUM(B12:M12)</f>
        <v>3600</v>
      </c>
    </row>
    <row r="13" spans="1:14" x14ac:dyDescent="0.4">
      <c r="A13" s="19" t="s">
        <v>13</v>
      </c>
      <c r="B13" s="20">
        <f t="shared" ref="B13:M13" si="1">SUM(B10:B12)</f>
        <v>22500</v>
      </c>
      <c r="C13" s="20">
        <f t="shared" si="1"/>
        <v>23124</v>
      </c>
      <c r="D13" s="20">
        <f t="shared" si="1"/>
        <v>23766</v>
      </c>
      <c r="E13" s="20">
        <f t="shared" si="1"/>
        <v>24426</v>
      </c>
      <c r="F13" s="20">
        <f t="shared" si="1"/>
        <v>25105</v>
      </c>
      <c r="G13" s="20">
        <f t="shared" si="1"/>
        <v>25804</v>
      </c>
      <c r="H13" s="20">
        <f t="shared" si="1"/>
        <v>26523</v>
      </c>
      <c r="I13" s="20">
        <f t="shared" si="1"/>
        <v>27262</v>
      </c>
      <c r="J13" s="20">
        <f t="shared" si="1"/>
        <v>28023</v>
      </c>
      <c r="K13" s="20">
        <f t="shared" si="1"/>
        <v>28805</v>
      </c>
      <c r="L13" s="20">
        <f t="shared" si="1"/>
        <v>29610</v>
      </c>
      <c r="M13" s="20">
        <f t="shared" si="1"/>
        <v>30438</v>
      </c>
      <c r="N13" s="20">
        <f>SUM(B13:M13)</f>
        <v>315386</v>
      </c>
    </row>
    <row r="14" spans="1:14" x14ac:dyDescent="0.4">
      <c r="A14" s="15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4">
      <c r="A15" t="s">
        <v>15</v>
      </c>
      <c r="B15" s="17">
        <v>6100</v>
      </c>
      <c r="C15" s="17">
        <v>6271</v>
      </c>
      <c r="D15" s="17">
        <v>6446</v>
      </c>
      <c r="E15" s="17">
        <v>6627</v>
      </c>
      <c r="F15" s="17">
        <v>6812</v>
      </c>
      <c r="G15" s="17">
        <v>7003</v>
      </c>
      <c r="H15" s="17">
        <v>7199</v>
      </c>
      <c r="I15" s="17">
        <v>7401</v>
      </c>
      <c r="J15" s="17">
        <v>7608</v>
      </c>
      <c r="K15" s="17">
        <v>7821</v>
      </c>
      <c r="L15" s="17">
        <v>8040</v>
      </c>
      <c r="M15" s="17">
        <v>8265</v>
      </c>
      <c r="N15" s="18">
        <f>SUM(B15:M15)</f>
        <v>85593</v>
      </c>
    </row>
    <row r="16" spans="1:14" x14ac:dyDescent="0.4">
      <c r="A16" t="s">
        <v>16</v>
      </c>
      <c r="B16" s="17">
        <v>2900</v>
      </c>
      <c r="C16" s="17">
        <v>2943</v>
      </c>
      <c r="D16" s="17">
        <v>2988</v>
      </c>
      <c r="E16" s="17">
        <v>3032</v>
      </c>
      <c r="F16" s="17">
        <v>3078</v>
      </c>
      <c r="G16" s="17">
        <v>3124</v>
      </c>
      <c r="H16" s="17">
        <v>3171</v>
      </c>
      <c r="I16" s="17">
        <v>3219</v>
      </c>
      <c r="J16" s="17">
        <v>3267</v>
      </c>
      <c r="K16" s="17">
        <v>3316</v>
      </c>
      <c r="L16" s="17">
        <v>3366</v>
      </c>
      <c r="M16" s="17">
        <v>3416</v>
      </c>
      <c r="N16" s="18">
        <f>SUM(B16:M16)</f>
        <v>37820</v>
      </c>
    </row>
    <row r="17" spans="1:14" x14ac:dyDescent="0.4">
      <c r="A17" t="s">
        <v>17</v>
      </c>
      <c r="B17" s="17">
        <v>900</v>
      </c>
      <c r="C17" s="17">
        <v>927</v>
      </c>
      <c r="D17" s="17">
        <v>955</v>
      </c>
      <c r="E17" s="17">
        <v>983</v>
      </c>
      <c r="F17" s="17">
        <v>1013</v>
      </c>
      <c r="G17" s="17">
        <v>1043</v>
      </c>
      <c r="H17" s="17">
        <v>1075</v>
      </c>
      <c r="I17" s="17">
        <v>1107</v>
      </c>
      <c r="J17" s="17">
        <v>1140</v>
      </c>
      <c r="K17" s="17">
        <v>1174</v>
      </c>
      <c r="L17" s="17">
        <v>1210</v>
      </c>
      <c r="M17" s="17">
        <v>1246</v>
      </c>
      <c r="N17" s="18">
        <f>SUM(B17:M17)</f>
        <v>12773</v>
      </c>
    </row>
    <row r="18" spans="1:14" x14ac:dyDescent="0.4">
      <c r="A18" s="19" t="s">
        <v>18</v>
      </c>
      <c r="B18" s="20">
        <f t="shared" ref="B18:M18" si="2">SUM(B15:B17)</f>
        <v>9900</v>
      </c>
      <c r="C18" s="20">
        <f t="shared" si="2"/>
        <v>10141</v>
      </c>
      <c r="D18" s="20">
        <f t="shared" si="2"/>
        <v>10389</v>
      </c>
      <c r="E18" s="20">
        <f t="shared" si="2"/>
        <v>10642</v>
      </c>
      <c r="F18" s="20">
        <f t="shared" si="2"/>
        <v>10903</v>
      </c>
      <c r="G18" s="20">
        <f t="shared" si="2"/>
        <v>11170</v>
      </c>
      <c r="H18" s="20">
        <f t="shared" si="2"/>
        <v>11445</v>
      </c>
      <c r="I18" s="20">
        <f t="shared" si="2"/>
        <v>11727</v>
      </c>
      <c r="J18" s="20">
        <f t="shared" si="2"/>
        <v>12015</v>
      </c>
      <c r="K18" s="20">
        <f t="shared" si="2"/>
        <v>12311</v>
      </c>
      <c r="L18" s="20">
        <f t="shared" si="2"/>
        <v>12616</v>
      </c>
      <c r="M18" s="20">
        <f t="shared" si="2"/>
        <v>12927</v>
      </c>
      <c r="N18" s="20">
        <f>SUM(B18:M18)</f>
        <v>136186</v>
      </c>
    </row>
    <row r="19" spans="1:14" x14ac:dyDescent="0.4">
      <c r="A19" s="19" t="s">
        <v>19</v>
      </c>
      <c r="B19" s="21">
        <f t="shared" ref="B19:M19" si="3">B13-B18</f>
        <v>12600</v>
      </c>
      <c r="C19" s="21">
        <f t="shared" si="3"/>
        <v>12983</v>
      </c>
      <c r="D19" s="21">
        <f t="shared" si="3"/>
        <v>13377</v>
      </c>
      <c r="E19" s="21">
        <f t="shared" si="3"/>
        <v>13784</v>
      </c>
      <c r="F19" s="21">
        <f t="shared" si="3"/>
        <v>14202</v>
      </c>
      <c r="G19" s="21">
        <f t="shared" si="3"/>
        <v>14634</v>
      </c>
      <c r="H19" s="21">
        <f t="shared" si="3"/>
        <v>15078</v>
      </c>
      <c r="I19" s="21">
        <f t="shared" si="3"/>
        <v>15535</v>
      </c>
      <c r="J19" s="21">
        <f t="shared" si="3"/>
        <v>16008</v>
      </c>
      <c r="K19" s="21">
        <f t="shared" si="3"/>
        <v>16494</v>
      </c>
      <c r="L19" s="21">
        <f t="shared" si="3"/>
        <v>16994</v>
      </c>
      <c r="M19" s="21">
        <f t="shared" si="3"/>
        <v>17511</v>
      </c>
      <c r="N19" s="21">
        <f>SUM(B19:M19)</f>
        <v>179200</v>
      </c>
    </row>
    <row r="20" spans="1:14" x14ac:dyDescent="0.4">
      <c r="A20" s="19" t="s">
        <v>20</v>
      </c>
      <c r="B20" s="22">
        <f t="shared" ref="B20:N20" si="4">IF(B13=0,0,B19/B13)</f>
        <v>0.56000000000000005</v>
      </c>
      <c r="C20" s="22">
        <f t="shared" si="4"/>
        <v>0.56145130600242177</v>
      </c>
      <c r="D20" s="22">
        <f t="shared" si="4"/>
        <v>0.5628629134057056</v>
      </c>
      <c r="E20" s="22">
        <f t="shared" si="4"/>
        <v>0.5643167117006469</v>
      </c>
      <c r="F20" s="22">
        <f t="shared" si="4"/>
        <v>0.56570404301931887</v>
      </c>
      <c r="G20" s="22">
        <f t="shared" si="4"/>
        <v>0.56712137653077044</v>
      </c>
      <c r="H20" s="22">
        <f t="shared" si="4"/>
        <v>0.56848772763262079</v>
      </c>
      <c r="I20" s="22">
        <f t="shared" si="4"/>
        <v>0.56984080404959281</v>
      </c>
      <c r="J20" s="22">
        <f t="shared" si="4"/>
        <v>0.57124504870998827</v>
      </c>
      <c r="K20" s="22">
        <f t="shared" si="4"/>
        <v>0.57260892206214198</v>
      </c>
      <c r="L20" s="22">
        <f t="shared" si="4"/>
        <v>0.57392772711921647</v>
      </c>
      <c r="M20" s="22">
        <f t="shared" si="4"/>
        <v>0.57530061107825747</v>
      </c>
      <c r="N20" s="22">
        <f t="shared" si="4"/>
        <v>0.5681926274470015</v>
      </c>
    </row>
    <row r="21" spans="1:14" x14ac:dyDescent="0.4">
      <c r="A21" s="15" t="s">
        <v>21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x14ac:dyDescent="0.4">
      <c r="A22" t="s">
        <v>22</v>
      </c>
      <c r="B22" s="17">
        <v>5200</v>
      </c>
      <c r="C22" s="17">
        <v>5200</v>
      </c>
      <c r="D22" s="17">
        <v>5200</v>
      </c>
      <c r="E22" s="17">
        <v>5200</v>
      </c>
      <c r="F22" s="17">
        <v>5200</v>
      </c>
      <c r="G22" s="17">
        <v>5200</v>
      </c>
      <c r="H22" s="17">
        <v>5200</v>
      </c>
      <c r="I22" s="17">
        <v>5200</v>
      </c>
      <c r="J22" s="17">
        <v>5200</v>
      </c>
      <c r="K22" s="17">
        <v>5200</v>
      </c>
      <c r="L22" s="17">
        <v>5200</v>
      </c>
      <c r="M22" s="17">
        <v>5200</v>
      </c>
      <c r="N22" s="18">
        <f t="shared" ref="N22:N35" si="5">SUM(B22:M22)</f>
        <v>62400</v>
      </c>
    </row>
    <row r="23" spans="1:14" x14ac:dyDescent="0.4">
      <c r="A23" t="s">
        <v>23</v>
      </c>
      <c r="B23" s="17">
        <v>2400</v>
      </c>
      <c r="C23" s="17">
        <v>2400</v>
      </c>
      <c r="D23" s="17">
        <v>2400</v>
      </c>
      <c r="E23" s="17">
        <v>2400</v>
      </c>
      <c r="F23" s="17">
        <v>2400</v>
      </c>
      <c r="G23" s="17">
        <v>2400</v>
      </c>
      <c r="H23" s="17">
        <v>2400</v>
      </c>
      <c r="I23" s="17">
        <v>2400</v>
      </c>
      <c r="J23" s="17">
        <v>2400</v>
      </c>
      <c r="K23" s="17">
        <v>2400</v>
      </c>
      <c r="L23" s="17">
        <v>2400</v>
      </c>
      <c r="M23" s="17">
        <v>2400</v>
      </c>
      <c r="N23" s="18">
        <f t="shared" si="5"/>
        <v>28800</v>
      </c>
    </row>
    <row r="24" spans="1:14" x14ac:dyDescent="0.4">
      <c r="A24" t="s">
        <v>24</v>
      </c>
      <c r="B24" s="17">
        <v>1100</v>
      </c>
      <c r="C24" s="17">
        <v>1144</v>
      </c>
      <c r="D24" s="17">
        <v>1190</v>
      </c>
      <c r="E24" s="17">
        <v>1237</v>
      </c>
      <c r="F24" s="17">
        <v>1287</v>
      </c>
      <c r="G24" s="17">
        <v>1338</v>
      </c>
      <c r="H24" s="17">
        <v>1392</v>
      </c>
      <c r="I24" s="17">
        <v>1448</v>
      </c>
      <c r="J24" s="17">
        <v>1505</v>
      </c>
      <c r="K24" s="17">
        <v>1566</v>
      </c>
      <c r="L24" s="17">
        <v>1628</v>
      </c>
      <c r="M24" s="17">
        <v>1693</v>
      </c>
      <c r="N24" s="18">
        <f t="shared" si="5"/>
        <v>16528</v>
      </c>
    </row>
    <row r="25" spans="1:14" x14ac:dyDescent="0.4">
      <c r="A25" t="s">
        <v>25</v>
      </c>
      <c r="B25" s="17">
        <v>350</v>
      </c>
      <c r="C25" s="17">
        <v>350</v>
      </c>
      <c r="D25" s="17">
        <v>350</v>
      </c>
      <c r="E25" s="17">
        <v>350</v>
      </c>
      <c r="F25" s="17">
        <v>350</v>
      </c>
      <c r="G25" s="17">
        <v>350</v>
      </c>
      <c r="H25" s="17">
        <v>350</v>
      </c>
      <c r="I25" s="17">
        <v>350</v>
      </c>
      <c r="J25" s="17">
        <v>350</v>
      </c>
      <c r="K25" s="17">
        <v>350</v>
      </c>
      <c r="L25" s="17">
        <v>350</v>
      </c>
      <c r="M25" s="17">
        <v>350</v>
      </c>
      <c r="N25" s="18">
        <f t="shared" si="5"/>
        <v>4200</v>
      </c>
    </row>
    <row r="26" spans="1:14" x14ac:dyDescent="0.4">
      <c r="A26" t="s">
        <v>26</v>
      </c>
      <c r="B26" s="17">
        <v>280</v>
      </c>
      <c r="C26" s="17">
        <v>280</v>
      </c>
      <c r="D26" s="17">
        <v>280</v>
      </c>
      <c r="E26" s="17">
        <v>280</v>
      </c>
      <c r="F26" s="17">
        <v>280</v>
      </c>
      <c r="G26" s="17">
        <v>280</v>
      </c>
      <c r="H26" s="17">
        <v>280</v>
      </c>
      <c r="I26" s="17">
        <v>280</v>
      </c>
      <c r="J26" s="17">
        <v>280</v>
      </c>
      <c r="K26" s="17">
        <v>280</v>
      </c>
      <c r="L26" s="17">
        <v>280</v>
      </c>
      <c r="M26" s="17">
        <v>280</v>
      </c>
      <c r="N26" s="18">
        <f t="shared" si="5"/>
        <v>3360</v>
      </c>
    </row>
    <row r="27" spans="1:14" x14ac:dyDescent="0.4">
      <c r="A27" t="s">
        <v>27</v>
      </c>
      <c r="B27" s="17">
        <v>400</v>
      </c>
      <c r="C27" s="17">
        <v>400</v>
      </c>
      <c r="D27" s="17">
        <v>400</v>
      </c>
      <c r="E27" s="17">
        <v>400</v>
      </c>
      <c r="F27" s="17">
        <v>400</v>
      </c>
      <c r="G27" s="17">
        <v>400</v>
      </c>
      <c r="H27" s="17">
        <v>400</v>
      </c>
      <c r="I27" s="17">
        <v>400</v>
      </c>
      <c r="J27" s="17">
        <v>400</v>
      </c>
      <c r="K27" s="17">
        <v>400</v>
      </c>
      <c r="L27" s="17">
        <v>400</v>
      </c>
      <c r="M27" s="17">
        <v>400</v>
      </c>
      <c r="N27" s="18">
        <f t="shared" si="5"/>
        <v>4800</v>
      </c>
    </row>
    <row r="28" spans="1:14" x14ac:dyDescent="0.4">
      <c r="A28" t="s">
        <v>28</v>
      </c>
      <c r="B28" s="17">
        <v>220</v>
      </c>
      <c r="C28" s="17">
        <v>220</v>
      </c>
      <c r="D28" s="17">
        <v>220</v>
      </c>
      <c r="E28" s="17">
        <v>220</v>
      </c>
      <c r="F28" s="17">
        <v>220</v>
      </c>
      <c r="G28" s="17">
        <v>220</v>
      </c>
      <c r="H28" s="17">
        <v>220</v>
      </c>
      <c r="I28" s="17">
        <v>220</v>
      </c>
      <c r="J28" s="17">
        <v>220</v>
      </c>
      <c r="K28" s="17">
        <v>220</v>
      </c>
      <c r="L28" s="17">
        <v>220</v>
      </c>
      <c r="M28" s="17">
        <v>220</v>
      </c>
      <c r="N28" s="18">
        <f t="shared" si="5"/>
        <v>2640</v>
      </c>
    </row>
    <row r="29" spans="1:14" x14ac:dyDescent="0.4">
      <c r="A29" t="s">
        <v>29</v>
      </c>
      <c r="B29" s="17">
        <v>300</v>
      </c>
      <c r="C29" s="17">
        <v>300</v>
      </c>
      <c r="D29" s="17">
        <v>300</v>
      </c>
      <c r="E29" s="17">
        <v>300</v>
      </c>
      <c r="F29" s="17">
        <v>300</v>
      </c>
      <c r="G29" s="17">
        <v>300</v>
      </c>
      <c r="H29" s="17">
        <v>300</v>
      </c>
      <c r="I29" s="17">
        <v>300</v>
      </c>
      <c r="J29" s="17">
        <v>300</v>
      </c>
      <c r="K29" s="17">
        <v>300</v>
      </c>
      <c r="L29" s="17">
        <v>300</v>
      </c>
      <c r="M29" s="17">
        <v>300</v>
      </c>
      <c r="N29" s="18">
        <f t="shared" si="5"/>
        <v>3600</v>
      </c>
    </row>
    <row r="30" spans="1:14" x14ac:dyDescent="0.4">
      <c r="A30" s="19" t="s">
        <v>30</v>
      </c>
      <c r="B30" s="20">
        <f t="shared" ref="B30:M30" si="6">SUM(B22:B29)</f>
        <v>10250</v>
      </c>
      <c r="C30" s="20">
        <f t="shared" si="6"/>
        <v>10294</v>
      </c>
      <c r="D30" s="20">
        <f t="shared" si="6"/>
        <v>10340</v>
      </c>
      <c r="E30" s="20">
        <f t="shared" si="6"/>
        <v>10387</v>
      </c>
      <c r="F30" s="20">
        <f t="shared" si="6"/>
        <v>10437</v>
      </c>
      <c r="G30" s="20">
        <f t="shared" si="6"/>
        <v>10488</v>
      </c>
      <c r="H30" s="20">
        <f t="shared" si="6"/>
        <v>10542</v>
      </c>
      <c r="I30" s="20">
        <f t="shared" si="6"/>
        <v>10598</v>
      </c>
      <c r="J30" s="20">
        <f t="shared" si="6"/>
        <v>10655</v>
      </c>
      <c r="K30" s="20">
        <f t="shared" si="6"/>
        <v>10716</v>
      </c>
      <c r="L30" s="20">
        <f t="shared" si="6"/>
        <v>10778</v>
      </c>
      <c r="M30" s="20">
        <f t="shared" si="6"/>
        <v>10843</v>
      </c>
      <c r="N30" s="20">
        <f t="shared" si="5"/>
        <v>126328</v>
      </c>
    </row>
    <row r="31" spans="1:14" x14ac:dyDescent="0.4">
      <c r="A31" s="19" t="s">
        <v>31</v>
      </c>
      <c r="B31" s="21">
        <f t="shared" ref="B31:M31" si="7">B19-B30</f>
        <v>2350</v>
      </c>
      <c r="C31" s="21">
        <f t="shared" si="7"/>
        <v>2689</v>
      </c>
      <c r="D31" s="21">
        <f t="shared" si="7"/>
        <v>3037</v>
      </c>
      <c r="E31" s="21">
        <f t="shared" si="7"/>
        <v>3397</v>
      </c>
      <c r="F31" s="21">
        <f t="shared" si="7"/>
        <v>3765</v>
      </c>
      <c r="G31" s="21">
        <f t="shared" si="7"/>
        <v>4146</v>
      </c>
      <c r="H31" s="21">
        <f t="shared" si="7"/>
        <v>4536</v>
      </c>
      <c r="I31" s="21">
        <f t="shared" si="7"/>
        <v>4937</v>
      </c>
      <c r="J31" s="21">
        <f t="shared" si="7"/>
        <v>5353</v>
      </c>
      <c r="K31" s="21">
        <f t="shared" si="7"/>
        <v>5778</v>
      </c>
      <c r="L31" s="21">
        <f t="shared" si="7"/>
        <v>6216</v>
      </c>
      <c r="M31" s="21">
        <f t="shared" si="7"/>
        <v>6668</v>
      </c>
      <c r="N31" s="21">
        <f t="shared" si="5"/>
        <v>52872</v>
      </c>
    </row>
    <row r="32" spans="1:14" x14ac:dyDescent="0.4">
      <c r="A32" t="s">
        <v>32</v>
      </c>
      <c r="B32" s="17">
        <v>210</v>
      </c>
      <c r="C32" s="17">
        <v>210</v>
      </c>
      <c r="D32" s="17">
        <v>210</v>
      </c>
      <c r="E32" s="17">
        <v>210</v>
      </c>
      <c r="F32" s="17">
        <v>210</v>
      </c>
      <c r="G32" s="17">
        <v>210</v>
      </c>
      <c r="H32" s="17">
        <v>210</v>
      </c>
      <c r="I32" s="17">
        <v>210</v>
      </c>
      <c r="J32" s="17">
        <v>210</v>
      </c>
      <c r="K32" s="17">
        <v>210</v>
      </c>
      <c r="L32" s="17">
        <v>210</v>
      </c>
      <c r="M32" s="17">
        <v>210</v>
      </c>
      <c r="N32" s="18">
        <f t="shared" si="5"/>
        <v>2520</v>
      </c>
    </row>
    <row r="33" spans="1:14" x14ac:dyDescent="0.4">
      <c r="A33" s="19" t="s">
        <v>33</v>
      </c>
      <c r="B33" s="20">
        <f t="shared" ref="B33:M33" si="8">B31-B32</f>
        <v>2140</v>
      </c>
      <c r="C33" s="20">
        <f t="shared" si="8"/>
        <v>2479</v>
      </c>
      <c r="D33" s="20">
        <f t="shared" si="8"/>
        <v>2827</v>
      </c>
      <c r="E33" s="20">
        <f t="shared" si="8"/>
        <v>3187</v>
      </c>
      <c r="F33" s="20">
        <f t="shared" si="8"/>
        <v>3555</v>
      </c>
      <c r="G33" s="20">
        <f t="shared" si="8"/>
        <v>3936</v>
      </c>
      <c r="H33" s="20">
        <f t="shared" si="8"/>
        <v>4326</v>
      </c>
      <c r="I33" s="20">
        <f t="shared" si="8"/>
        <v>4727</v>
      </c>
      <c r="J33" s="20">
        <f t="shared" si="8"/>
        <v>5143</v>
      </c>
      <c r="K33" s="20">
        <f t="shared" si="8"/>
        <v>5568</v>
      </c>
      <c r="L33" s="20">
        <f t="shared" si="8"/>
        <v>6006</v>
      </c>
      <c r="M33" s="20">
        <f t="shared" si="8"/>
        <v>6458</v>
      </c>
      <c r="N33" s="20">
        <f t="shared" si="5"/>
        <v>50352</v>
      </c>
    </row>
    <row r="34" spans="1:14" x14ac:dyDescent="0.4">
      <c r="A34" s="19" t="s">
        <v>34</v>
      </c>
      <c r="B34" s="20">
        <f t="shared" ref="B34:M34" si="9">MAX(0,B33*$B$6)</f>
        <v>449.4</v>
      </c>
      <c r="C34" s="20">
        <f t="shared" si="9"/>
        <v>520.59</v>
      </c>
      <c r="D34" s="20">
        <f t="shared" si="9"/>
        <v>593.66999999999996</v>
      </c>
      <c r="E34" s="20">
        <f t="shared" si="9"/>
        <v>669.27</v>
      </c>
      <c r="F34" s="20">
        <f t="shared" si="9"/>
        <v>746.55</v>
      </c>
      <c r="G34" s="20">
        <f t="shared" si="9"/>
        <v>826.56</v>
      </c>
      <c r="H34" s="20">
        <f t="shared" si="9"/>
        <v>908.45999999999992</v>
      </c>
      <c r="I34" s="20">
        <f t="shared" si="9"/>
        <v>992.67</v>
      </c>
      <c r="J34" s="20">
        <f t="shared" si="9"/>
        <v>1080.03</v>
      </c>
      <c r="K34" s="20">
        <f t="shared" si="9"/>
        <v>1169.28</v>
      </c>
      <c r="L34" s="20">
        <f t="shared" si="9"/>
        <v>1261.26</v>
      </c>
      <c r="M34" s="20">
        <f t="shared" si="9"/>
        <v>1356.1799999999998</v>
      </c>
      <c r="N34" s="20">
        <f t="shared" si="5"/>
        <v>10573.919999999998</v>
      </c>
    </row>
    <row r="35" spans="1:14" x14ac:dyDescent="0.4">
      <c r="A35" s="19" t="s">
        <v>35</v>
      </c>
      <c r="B35" s="21">
        <f t="shared" ref="B35:M35" si="10">B33-B34</f>
        <v>1690.6</v>
      </c>
      <c r="C35" s="21">
        <f t="shared" si="10"/>
        <v>1958.4099999999999</v>
      </c>
      <c r="D35" s="21">
        <f t="shared" si="10"/>
        <v>2233.33</v>
      </c>
      <c r="E35" s="21">
        <f t="shared" si="10"/>
        <v>2517.73</v>
      </c>
      <c r="F35" s="21">
        <f t="shared" si="10"/>
        <v>2808.45</v>
      </c>
      <c r="G35" s="21">
        <f t="shared" si="10"/>
        <v>3109.44</v>
      </c>
      <c r="H35" s="21">
        <f t="shared" si="10"/>
        <v>3417.54</v>
      </c>
      <c r="I35" s="21">
        <f t="shared" si="10"/>
        <v>3734.33</v>
      </c>
      <c r="J35" s="21">
        <f t="shared" si="10"/>
        <v>4062.9700000000003</v>
      </c>
      <c r="K35" s="21">
        <f t="shared" si="10"/>
        <v>4398.72</v>
      </c>
      <c r="L35" s="21">
        <f t="shared" si="10"/>
        <v>4744.74</v>
      </c>
      <c r="M35" s="21">
        <f t="shared" si="10"/>
        <v>5101.82</v>
      </c>
      <c r="N35" s="21">
        <f t="shared" si="5"/>
        <v>39778.080000000002</v>
      </c>
    </row>
    <row r="36" spans="1:14" x14ac:dyDescent="0.4">
      <c r="A36" s="19" t="s">
        <v>36</v>
      </c>
      <c r="B36" s="22">
        <f t="shared" ref="B36:N36" si="11">IF(B13=0,0,B35/B13)</f>
        <v>7.5137777777777776E-2</v>
      </c>
      <c r="C36" s="22">
        <f t="shared" si="11"/>
        <v>8.4691662342155333E-2</v>
      </c>
      <c r="D36" s="22">
        <f t="shared" si="11"/>
        <v>9.3971640158209205E-2</v>
      </c>
      <c r="E36" s="22">
        <f t="shared" si="11"/>
        <v>0.10307582084663883</v>
      </c>
      <c r="F36" s="22">
        <f t="shared" si="11"/>
        <v>0.11186815375423222</v>
      </c>
      <c r="G36" s="22">
        <f t="shared" si="11"/>
        <v>0.12050224771353278</v>
      </c>
      <c r="H36" s="22">
        <f t="shared" si="11"/>
        <v>0.12885193982581156</v>
      </c>
      <c r="I36" s="22">
        <f t="shared" si="11"/>
        <v>0.13697931186266599</v>
      </c>
      <c r="J36" s="22">
        <f t="shared" si="11"/>
        <v>0.1449869749848339</v>
      </c>
      <c r="K36" s="22">
        <f t="shared" si="11"/>
        <v>0.15270682173233815</v>
      </c>
      <c r="L36" s="22">
        <f t="shared" si="11"/>
        <v>0.16024113475177304</v>
      </c>
      <c r="M36" s="22">
        <f t="shared" si="11"/>
        <v>0.16761350942900322</v>
      </c>
      <c r="N36" s="22">
        <f t="shared" si="11"/>
        <v>0.12612506579239408</v>
      </c>
    </row>
  </sheetData>
  <mergeCells count="1">
    <mergeCell ref="B5:D5"/>
  </mergeCells>
  <conditionalFormatting sqref="B35:N35">
    <cfRule type="cellIs" dxfId="0" priority="1" operator="lessThan">
      <formula>0</formula>
    </cfRule>
  </conditionalFormatting>
  <hyperlinks>
    <hyperlink ref="A2" r:id="rId1" xr:uid="{00000000-0004-0000-0100-000000000000}"/>
    <hyperlink ref="A3" r:id="rId2" xr:uid="{00000000-0004-0000-0100-000001000000}"/>
  </hyperlinks>
  <pageMargins left="0.75" right="0.75" top="1" bottom="1" header="0.5" footer="0.5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CBE6CA-082D-4E44-B96C-CA745453F983}"/>
</file>

<file path=customXml/itemProps2.xml><?xml version="1.0" encoding="utf-8"?>
<ds:datastoreItem xmlns:ds="http://schemas.openxmlformats.org/officeDocument/2006/customXml" ds:itemID="{E92D1BB9-FDB5-4DFA-BC09-B74DDD1DB85A}"/>
</file>

<file path=customXml/itemProps3.xml><?xml version="1.0" encoding="utf-8"?>
<ds:datastoreItem xmlns:ds="http://schemas.openxmlformats.org/officeDocument/2006/customXml" ds:itemID="{5B2E9CE8-7E57-4466-AFE6-05B71F487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P&amp;L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2026-11-04T06:52:24Z</dcterms:created>
  <dcterms:modified xsi:type="dcterms:W3CDTF">2026-11-04T06:53:12Z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</Properties>
</file>