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12" documentId="11_66525DAEB253993D31772E63595A198ADD87A220" xr6:coauthVersionLast="47" xr6:coauthVersionMax="47" xr10:uidLastSave="{FC1D6FDF-0DDA-4FCF-8084-BCF8CB3874C8}"/>
  <bookViews>
    <workbookView xWindow="-110" yWindow="-110" windowWidth="25820" windowHeight="15500" activeTab="1" xr2:uid="{00000000-000D-0000-FFFF-FFFF00000000}"/>
  </bookViews>
  <sheets>
    <sheet name="How to use" sheetId="1" r:id="rId1"/>
    <sheet name="Payof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H24" i="2"/>
  <c r="E24" i="2"/>
  <c r="D19" i="2"/>
  <c r="C14" i="2"/>
  <c r="B14" i="2"/>
  <c r="A11" i="2"/>
  <c r="D14" i="2" l="1"/>
  <c r="B26" i="2"/>
  <c r="A25" i="2"/>
  <c r="F25" i="2"/>
  <c r="C25" i="2"/>
  <c r="B27" i="2" l="1"/>
  <c r="A26" i="2"/>
  <c r="G25" i="2"/>
  <c r="H25" i="2" s="1"/>
  <c r="D25" i="2"/>
  <c r="E25" i="2" s="1"/>
  <c r="B28" i="2" l="1"/>
  <c r="A27" i="2"/>
  <c r="F26" i="2"/>
  <c r="G26" i="2" s="1"/>
  <c r="H26" i="2" s="1"/>
  <c r="C26" i="2"/>
  <c r="B29" i="2" l="1"/>
  <c r="A28" i="2"/>
  <c r="F27" i="2"/>
  <c r="G27" i="2" s="1"/>
  <c r="D26" i="2"/>
  <c r="E26" i="2" s="1"/>
  <c r="A29" i="2" l="1"/>
  <c r="B30" i="2"/>
  <c r="C27" i="2"/>
  <c r="D27" i="2" s="1"/>
  <c r="E27" i="2" s="1"/>
  <c r="H27" i="2"/>
  <c r="A30" i="2" l="1"/>
  <c r="B31" i="2"/>
  <c r="C28" i="2"/>
  <c r="F28" i="2"/>
  <c r="G28" i="2" s="1"/>
  <c r="H28" i="2" s="1"/>
  <c r="A31" i="2" l="1"/>
  <c r="B32" i="2"/>
  <c r="F29" i="2"/>
  <c r="G29" i="2"/>
  <c r="H29" i="2" s="1"/>
  <c r="D28" i="2"/>
  <c r="E28" i="2" s="1"/>
  <c r="A32" i="2" l="1"/>
  <c r="B33" i="2"/>
  <c r="F30" i="2"/>
  <c r="C29" i="2"/>
  <c r="G30" i="2" l="1"/>
  <c r="H30" i="2" s="1"/>
  <c r="B34" i="2"/>
  <c r="A33" i="2"/>
  <c r="D29" i="2"/>
  <c r="E29" i="2" s="1"/>
  <c r="H31" i="2" l="1"/>
  <c r="F32" i="2" s="1"/>
  <c r="G31" i="2"/>
  <c r="F31" i="2"/>
  <c r="A34" i="2"/>
  <c r="B35" i="2"/>
  <c r="C30" i="2"/>
  <c r="B36" i="2" l="1"/>
  <c r="A35" i="2"/>
  <c r="G32" i="2"/>
  <c r="H32" i="2"/>
  <c r="D30" i="2"/>
  <c r="E30" i="2" s="1"/>
  <c r="B37" i="2" l="1"/>
  <c r="A36" i="2"/>
  <c r="F33" i="2"/>
  <c r="C31" i="2"/>
  <c r="D31" i="2" s="1"/>
  <c r="E31" i="2" s="1"/>
  <c r="A37" i="2" l="1"/>
  <c r="B38" i="2"/>
  <c r="C32" i="2"/>
  <c r="G33" i="2"/>
  <c r="H33" i="2" s="1"/>
  <c r="D32" i="2" l="1"/>
  <c r="E32" i="2" s="1"/>
  <c r="B39" i="2"/>
  <c r="A38" i="2"/>
  <c r="F34" i="2"/>
  <c r="G34" i="2" s="1"/>
  <c r="H34" i="2" s="1"/>
  <c r="C33" i="2" l="1"/>
  <c r="D33" i="2" s="1"/>
  <c r="E33" i="2" s="1"/>
  <c r="A39" i="2"/>
  <c r="B40" i="2"/>
  <c r="F35" i="2"/>
  <c r="G35" i="2" s="1"/>
  <c r="H35" i="2" s="1"/>
  <c r="C34" i="2" l="1"/>
  <c r="D34" i="2" s="1"/>
  <c r="E34" i="2" s="1"/>
  <c r="C35" i="2" s="1"/>
  <c r="A40" i="2"/>
  <c r="B41" i="2"/>
  <c r="F36" i="2"/>
  <c r="G36" i="2" l="1"/>
  <c r="H36" i="2" s="1"/>
  <c r="B42" i="2"/>
  <c r="A41" i="2"/>
  <c r="D35" i="2"/>
  <c r="E35" i="2" s="1"/>
  <c r="G37" i="2" l="1"/>
  <c r="H37" i="2" s="1"/>
  <c r="F37" i="2"/>
  <c r="B43" i="2"/>
  <c r="A42" i="2"/>
  <c r="C36" i="2"/>
  <c r="D36" i="2" s="1"/>
  <c r="E36" i="2" s="1"/>
  <c r="G38" i="2" l="1"/>
  <c r="H38" i="2" s="1"/>
  <c r="F38" i="2"/>
  <c r="B44" i="2"/>
  <c r="A43" i="2"/>
  <c r="C37" i="2"/>
  <c r="D37" i="2" s="1"/>
  <c r="E37" i="2" l="1"/>
  <c r="C38" i="2" s="1"/>
  <c r="G39" i="2"/>
  <c r="H39" i="2" s="1"/>
  <c r="F39" i="2"/>
  <c r="A44" i="2"/>
  <c r="B45" i="2"/>
  <c r="F40" i="2" l="1"/>
  <c r="B46" i="2"/>
  <c r="A45" i="2"/>
  <c r="D38" i="2"/>
  <c r="E38" i="2" s="1"/>
  <c r="G40" i="2" l="1"/>
  <c r="H40" i="2"/>
  <c r="B47" i="2"/>
  <c r="A46" i="2"/>
  <c r="C39" i="2"/>
  <c r="F41" i="2" l="1"/>
  <c r="D39" i="2"/>
  <c r="E39" i="2" s="1"/>
  <c r="B48" i="2"/>
  <c r="A47" i="2"/>
  <c r="G41" i="2" l="1"/>
  <c r="H41" i="2" s="1"/>
  <c r="C40" i="2"/>
  <c r="D40" i="2" s="1"/>
  <c r="E40" i="2" s="1"/>
  <c r="C41" i="2" s="1"/>
  <c r="D41" i="2" s="1"/>
  <c r="E41" i="2" s="1"/>
  <c r="B49" i="2"/>
  <c r="A48" i="2"/>
  <c r="F42" i="2" l="1"/>
  <c r="G42" i="2" s="1"/>
  <c r="H42" i="2" s="1"/>
  <c r="F43" i="2" s="1"/>
  <c r="G43" i="2" s="1"/>
  <c r="H43" i="2" s="1"/>
  <c r="B50" i="2"/>
  <c r="A49" i="2"/>
  <c r="C42" i="2"/>
  <c r="D42" i="2"/>
  <c r="F44" i="2" l="1"/>
  <c r="E42" i="2"/>
  <c r="B51" i="2"/>
  <c r="A50" i="2"/>
  <c r="G44" i="2" l="1"/>
  <c r="H44" i="2" s="1"/>
  <c r="C43" i="2"/>
  <c r="D43" i="2"/>
  <c r="B52" i="2"/>
  <c r="A51" i="2"/>
  <c r="F45" i="2" l="1"/>
  <c r="G45" i="2"/>
  <c r="H45" i="2"/>
  <c r="E43" i="2"/>
  <c r="B53" i="2"/>
  <c r="A52" i="2"/>
  <c r="F46" i="2" l="1"/>
  <c r="H46" i="2"/>
  <c r="G46" i="2"/>
  <c r="C44" i="2"/>
  <c r="D44" i="2" s="1"/>
  <c r="E44" i="2" s="1"/>
  <c r="B54" i="2"/>
  <c r="A53" i="2"/>
  <c r="G47" i="2" l="1"/>
  <c r="H47" i="2"/>
  <c r="F47" i="2"/>
  <c r="C45" i="2"/>
  <c r="D45" i="2" s="1"/>
  <c r="E45" i="2" s="1"/>
  <c r="B55" i="2"/>
  <c r="A54" i="2"/>
  <c r="H48" i="2" l="1"/>
  <c r="G48" i="2"/>
  <c r="F48" i="2"/>
  <c r="D46" i="2"/>
  <c r="C46" i="2"/>
  <c r="B56" i="2"/>
  <c r="A55" i="2"/>
  <c r="H49" i="2" l="1"/>
  <c r="G49" i="2"/>
  <c r="F49" i="2"/>
  <c r="E46" i="2"/>
  <c r="C47" i="2" s="1"/>
  <c r="D47" i="2" s="1"/>
  <c r="E47" i="2" s="1"/>
  <c r="B57" i="2"/>
  <c r="A56" i="2"/>
  <c r="H50" i="2" l="1"/>
  <c r="G50" i="2"/>
  <c r="F50" i="2"/>
  <c r="C48" i="2"/>
  <c r="D48" i="2" s="1"/>
  <c r="E48" i="2" s="1"/>
  <c r="B58" i="2"/>
  <c r="A57" i="2"/>
  <c r="H51" i="2" l="1"/>
  <c r="G51" i="2"/>
  <c r="F51" i="2"/>
  <c r="C49" i="2"/>
  <c r="D49" i="2" s="1"/>
  <c r="E49" i="2" s="1"/>
  <c r="B59" i="2"/>
  <c r="A58" i="2"/>
  <c r="H52" i="2" l="1"/>
  <c r="G52" i="2"/>
  <c r="F52" i="2"/>
  <c r="C50" i="2"/>
  <c r="D50" i="2" s="1"/>
  <c r="E50" i="2" s="1"/>
  <c r="B60" i="2"/>
  <c r="A59" i="2"/>
  <c r="H53" i="2" l="1"/>
  <c r="G53" i="2"/>
  <c r="F53" i="2"/>
  <c r="C51" i="2"/>
  <c r="D51" i="2" s="1"/>
  <c r="E51" i="2" s="1"/>
  <c r="B61" i="2"/>
  <c r="A60" i="2"/>
  <c r="H54" i="2" l="1"/>
  <c r="G54" i="2"/>
  <c r="F54" i="2"/>
  <c r="C52" i="2"/>
  <c r="D52" i="2" s="1"/>
  <c r="B62" i="2"/>
  <c r="A61" i="2"/>
  <c r="G55" i="2" l="1"/>
  <c r="H55" i="2"/>
  <c r="F55" i="2"/>
  <c r="E52" i="2"/>
  <c r="B63" i="2"/>
  <c r="A62" i="2"/>
  <c r="G56" i="2" l="1"/>
  <c r="H56" i="2"/>
  <c r="F56" i="2"/>
  <c r="C53" i="2"/>
  <c r="D53" i="2" s="1"/>
  <c r="E53" i="2" s="1"/>
  <c r="B64" i="2"/>
  <c r="A63" i="2"/>
  <c r="H57" i="2" l="1"/>
  <c r="G57" i="2"/>
  <c r="F57" i="2"/>
  <c r="C54" i="2"/>
  <c r="D54" i="2" s="1"/>
  <c r="E54" i="2" s="1"/>
  <c r="B65" i="2"/>
  <c r="A64" i="2"/>
  <c r="G58" i="2" l="1"/>
  <c r="H58" i="2"/>
  <c r="F58" i="2"/>
  <c r="C55" i="2"/>
  <c r="D55" i="2" s="1"/>
  <c r="E55" i="2" s="1"/>
  <c r="B66" i="2"/>
  <c r="A65" i="2"/>
  <c r="H59" i="2" l="1"/>
  <c r="G59" i="2"/>
  <c r="F59" i="2"/>
  <c r="D56" i="2"/>
  <c r="C56" i="2"/>
  <c r="B67" i="2"/>
  <c r="A66" i="2"/>
  <c r="H60" i="2" l="1"/>
  <c r="G60" i="2"/>
  <c r="F60" i="2"/>
  <c r="E56" i="2"/>
  <c r="B68" i="2"/>
  <c r="A67" i="2"/>
  <c r="H61" i="2" l="1"/>
  <c r="G61" i="2"/>
  <c r="F61" i="2"/>
  <c r="C57" i="2"/>
  <c r="D57" i="2"/>
  <c r="B69" i="2"/>
  <c r="A68" i="2"/>
  <c r="H62" i="2" l="1"/>
  <c r="G62" i="2"/>
  <c r="F62" i="2"/>
  <c r="E57" i="2"/>
  <c r="B70" i="2"/>
  <c r="A69" i="2"/>
  <c r="H63" i="2" l="1"/>
  <c r="G63" i="2"/>
  <c r="F63" i="2"/>
  <c r="C58" i="2"/>
  <c r="D58" i="2" s="1"/>
  <c r="E58" i="2" s="1"/>
  <c r="B71" i="2"/>
  <c r="A70" i="2"/>
  <c r="H64" i="2" l="1"/>
  <c r="G64" i="2"/>
  <c r="F64" i="2"/>
  <c r="C59" i="2"/>
  <c r="D59" i="2"/>
  <c r="B72" i="2"/>
  <c r="A71" i="2"/>
  <c r="H65" i="2" l="1"/>
  <c r="G65" i="2"/>
  <c r="F65" i="2"/>
  <c r="E59" i="2"/>
  <c r="B73" i="2"/>
  <c r="A72" i="2"/>
  <c r="H66" i="2" l="1"/>
  <c r="G66" i="2"/>
  <c r="F66" i="2"/>
  <c r="C60" i="2"/>
  <c r="D60" i="2"/>
  <c r="B74" i="2"/>
  <c r="A73" i="2"/>
  <c r="H67" i="2" l="1"/>
  <c r="G67" i="2"/>
  <c r="F67" i="2"/>
  <c r="E60" i="2"/>
  <c r="B75" i="2"/>
  <c r="A74" i="2"/>
  <c r="H68" i="2" l="1"/>
  <c r="G68" i="2"/>
  <c r="F68" i="2"/>
  <c r="C61" i="2"/>
  <c r="D61" i="2" s="1"/>
  <c r="B76" i="2"/>
  <c r="A75" i="2"/>
  <c r="H69" i="2" l="1"/>
  <c r="G69" i="2"/>
  <c r="F69" i="2"/>
  <c r="E61" i="2"/>
  <c r="B77" i="2"/>
  <c r="A76" i="2"/>
  <c r="H70" i="2" l="1"/>
  <c r="G70" i="2"/>
  <c r="F70" i="2"/>
  <c r="C62" i="2"/>
  <c r="D62" i="2"/>
  <c r="B78" i="2"/>
  <c r="A77" i="2"/>
  <c r="H71" i="2" l="1"/>
  <c r="G71" i="2"/>
  <c r="F71" i="2"/>
  <c r="E62" i="2"/>
  <c r="B79" i="2"/>
  <c r="A78" i="2"/>
  <c r="G72" i="2" l="1"/>
  <c r="H72" i="2"/>
  <c r="F72" i="2"/>
  <c r="C63" i="2"/>
  <c r="D63" i="2"/>
  <c r="B80" i="2"/>
  <c r="A79" i="2"/>
  <c r="G73" i="2" l="1"/>
  <c r="H73" i="2"/>
  <c r="F73" i="2"/>
  <c r="E63" i="2"/>
  <c r="B81" i="2"/>
  <c r="A80" i="2"/>
  <c r="H74" i="2" l="1"/>
  <c r="G74" i="2"/>
  <c r="F74" i="2"/>
  <c r="C64" i="2"/>
  <c r="D64" i="2" s="1"/>
  <c r="E64" i="2" s="1"/>
  <c r="B82" i="2"/>
  <c r="A81" i="2"/>
  <c r="H75" i="2" l="1"/>
  <c r="G75" i="2"/>
  <c r="F75" i="2"/>
  <c r="C65" i="2"/>
  <c r="D65" i="2" s="1"/>
  <c r="E65" i="2" s="1"/>
  <c r="B83" i="2"/>
  <c r="A82" i="2"/>
  <c r="H76" i="2" l="1"/>
  <c r="G76" i="2"/>
  <c r="F76" i="2"/>
  <c r="C66" i="2"/>
  <c r="D66" i="2" s="1"/>
  <c r="E66" i="2" s="1"/>
  <c r="B84" i="2"/>
  <c r="A83" i="2"/>
  <c r="H77" i="2" l="1"/>
  <c r="G77" i="2"/>
  <c r="F77" i="2"/>
  <c r="C67" i="2"/>
  <c r="D67" i="2" s="1"/>
  <c r="B85" i="2"/>
  <c r="A84" i="2"/>
  <c r="H78" i="2" l="1"/>
  <c r="G78" i="2"/>
  <c r="F78" i="2"/>
  <c r="E67" i="2"/>
  <c r="B86" i="2"/>
  <c r="A85" i="2"/>
  <c r="F79" i="2" l="1"/>
  <c r="G79" i="2"/>
  <c r="H79" i="2"/>
  <c r="C68" i="2"/>
  <c r="D68" i="2"/>
  <c r="B87" i="2"/>
  <c r="A86" i="2"/>
  <c r="H80" i="2" l="1"/>
  <c r="G80" i="2"/>
  <c r="F80" i="2"/>
  <c r="E68" i="2"/>
  <c r="B88" i="2"/>
  <c r="A87" i="2"/>
  <c r="H81" i="2" l="1"/>
  <c r="F81" i="2"/>
  <c r="G81" i="2"/>
  <c r="C69" i="2"/>
  <c r="D69" i="2" s="1"/>
  <c r="B89" i="2"/>
  <c r="A88" i="2"/>
  <c r="H82" i="2" l="1"/>
  <c r="F82" i="2"/>
  <c r="G82" i="2"/>
  <c r="E69" i="2"/>
  <c r="B90" i="2"/>
  <c r="A89" i="2"/>
  <c r="H83" i="2" l="1"/>
  <c r="G83" i="2"/>
  <c r="F83" i="2"/>
  <c r="C70" i="2"/>
  <c r="D70" i="2" s="1"/>
  <c r="E70" i="2" s="1"/>
  <c r="B91" i="2"/>
  <c r="A90" i="2"/>
  <c r="G84" i="2" l="1"/>
  <c r="H84" i="2"/>
  <c r="F84" i="2"/>
  <c r="C71" i="2"/>
  <c r="D71" i="2" s="1"/>
  <c r="E71" i="2" s="1"/>
  <c r="B92" i="2"/>
  <c r="A91" i="2"/>
  <c r="G85" i="2" l="1"/>
  <c r="H85" i="2"/>
  <c r="F85" i="2"/>
  <c r="C72" i="2"/>
  <c r="D72" i="2" s="1"/>
  <c r="E72" i="2" s="1"/>
  <c r="B93" i="2"/>
  <c r="A92" i="2"/>
  <c r="H86" i="2" l="1"/>
  <c r="G86" i="2"/>
  <c r="F86" i="2"/>
  <c r="C73" i="2"/>
  <c r="D73" i="2" s="1"/>
  <c r="E73" i="2" s="1"/>
  <c r="B94" i="2"/>
  <c r="A93" i="2"/>
  <c r="H87" i="2" l="1"/>
  <c r="G87" i="2"/>
  <c r="F87" i="2"/>
  <c r="C74" i="2"/>
  <c r="D74" i="2" s="1"/>
  <c r="B95" i="2"/>
  <c r="A94" i="2"/>
  <c r="H88" i="2" l="1"/>
  <c r="G88" i="2"/>
  <c r="F88" i="2"/>
  <c r="E74" i="2"/>
  <c r="B96" i="2"/>
  <c r="A95" i="2"/>
  <c r="H89" i="2" l="1"/>
  <c r="G89" i="2"/>
  <c r="F89" i="2"/>
  <c r="C75" i="2"/>
  <c r="D75" i="2"/>
  <c r="B97" i="2"/>
  <c r="A96" i="2"/>
  <c r="H90" i="2" l="1"/>
  <c r="G90" i="2"/>
  <c r="F90" i="2"/>
  <c r="E75" i="2"/>
  <c r="B98" i="2"/>
  <c r="A97" i="2"/>
  <c r="H91" i="2" l="1"/>
  <c r="G91" i="2"/>
  <c r="F91" i="2"/>
  <c r="C76" i="2"/>
  <c r="D76" i="2"/>
  <c r="B99" i="2"/>
  <c r="A98" i="2"/>
  <c r="H92" i="2" l="1"/>
  <c r="G92" i="2"/>
  <c r="F92" i="2"/>
  <c r="E76" i="2"/>
  <c r="B100" i="2"/>
  <c r="A99" i="2"/>
  <c r="H93" i="2" l="1"/>
  <c r="G93" i="2"/>
  <c r="F93" i="2"/>
  <c r="C77" i="2"/>
  <c r="D77" i="2"/>
  <c r="B101" i="2"/>
  <c r="A100" i="2"/>
  <c r="H94" i="2" l="1"/>
  <c r="F94" i="2"/>
  <c r="G94" i="2"/>
  <c r="E77" i="2"/>
  <c r="B102" i="2"/>
  <c r="A101" i="2"/>
  <c r="H95" i="2" l="1"/>
  <c r="G95" i="2"/>
  <c r="F95" i="2"/>
  <c r="C78" i="2"/>
  <c r="D78" i="2"/>
  <c r="B103" i="2"/>
  <c r="A102" i="2"/>
  <c r="G96" i="2" l="1"/>
  <c r="F96" i="2"/>
  <c r="H96" i="2"/>
  <c r="E78" i="2"/>
  <c r="B104" i="2"/>
  <c r="A103" i="2"/>
  <c r="F97" i="2" l="1"/>
  <c r="H97" i="2"/>
  <c r="G97" i="2"/>
  <c r="C79" i="2"/>
  <c r="D79" i="2"/>
  <c r="B105" i="2"/>
  <c r="A104" i="2"/>
  <c r="H98" i="2" l="1"/>
  <c r="G98" i="2"/>
  <c r="F98" i="2"/>
  <c r="E79" i="2"/>
  <c r="B106" i="2"/>
  <c r="A105" i="2"/>
  <c r="H99" i="2" l="1"/>
  <c r="G99" i="2"/>
  <c r="F99" i="2"/>
  <c r="C80" i="2"/>
  <c r="D80" i="2"/>
  <c r="B107" i="2"/>
  <c r="A106" i="2"/>
  <c r="F100" i="2" l="1"/>
  <c r="H100" i="2"/>
  <c r="G100" i="2"/>
  <c r="E80" i="2"/>
  <c r="B108" i="2"/>
  <c r="A107" i="2"/>
  <c r="G101" i="2" l="1"/>
  <c r="F101" i="2"/>
  <c r="H101" i="2"/>
  <c r="C81" i="2"/>
  <c r="D81" i="2" s="1"/>
  <c r="E81" i="2" s="1"/>
  <c r="B109" i="2"/>
  <c r="A108" i="2"/>
  <c r="H102" i="2" l="1"/>
  <c r="G102" i="2"/>
  <c r="F102" i="2"/>
  <c r="C82" i="2"/>
  <c r="D82" i="2"/>
  <c r="B110" i="2"/>
  <c r="A109" i="2"/>
  <c r="H103" i="2" l="1"/>
  <c r="G103" i="2"/>
  <c r="F103" i="2"/>
  <c r="E82" i="2"/>
  <c r="B111" i="2"/>
  <c r="A110" i="2"/>
  <c r="H104" i="2" l="1"/>
  <c r="G104" i="2"/>
  <c r="F104" i="2"/>
  <c r="C83" i="2"/>
  <c r="D83" i="2"/>
  <c r="B112" i="2"/>
  <c r="A111" i="2"/>
  <c r="G105" i="2" l="1"/>
  <c r="F105" i="2"/>
  <c r="H105" i="2"/>
  <c r="E83" i="2"/>
  <c r="B113" i="2"/>
  <c r="A112" i="2"/>
  <c r="H106" i="2" l="1"/>
  <c r="G106" i="2"/>
  <c r="F106" i="2"/>
  <c r="C84" i="2"/>
  <c r="D84" i="2" s="1"/>
  <c r="B114" i="2"/>
  <c r="A113" i="2"/>
  <c r="H107" i="2" l="1"/>
  <c r="G107" i="2"/>
  <c r="F107" i="2"/>
  <c r="E84" i="2"/>
  <c r="B115" i="2"/>
  <c r="A114" i="2"/>
  <c r="H108" i="2" l="1"/>
  <c r="G108" i="2"/>
  <c r="F108" i="2"/>
  <c r="C85" i="2"/>
  <c r="D85" i="2"/>
  <c r="B116" i="2"/>
  <c r="A115" i="2"/>
  <c r="F109" i="2" l="1"/>
  <c r="H109" i="2"/>
  <c r="G109" i="2"/>
  <c r="E85" i="2"/>
  <c r="B117" i="2"/>
  <c r="A116" i="2"/>
  <c r="H110" i="2" l="1"/>
  <c r="G110" i="2"/>
  <c r="F110" i="2"/>
  <c r="C86" i="2"/>
  <c r="D86" i="2" s="1"/>
  <c r="B118" i="2"/>
  <c r="A117" i="2"/>
  <c r="H111" i="2" l="1"/>
  <c r="G111" i="2"/>
  <c r="F111" i="2"/>
  <c r="E86" i="2"/>
  <c r="B119" i="2"/>
  <c r="A118" i="2"/>
  <c r="G112" i="2" l="1"/>
  <c r="F112" i="2"/>
  <c r="H112" i="2"/>
  <c r="C87" i="2"/>
  <c r="D87" i="2"/>
  <c r="B120" i="2"/>
  <c r="A119" i="2"/>
  <c r="G113" i="2" l="1"/>
  <c r="F113" i="2"/>
  <c r="H113" i="2"/>
  <c r="E87" i="2"/>
  <c r="B121" i="2"/>
  <c r="A120" i="2"/>
  <c r="H114" i="2" l="1"/>
  <c r="G114" i="2"/>
  <c r="F114" i="2"/>
  <c r="C88" i="2"/>
  <c r="D88" i="2"/>
  <c r="B122" i="2"/>
  <c r="A121" i="2"/>
  <c r="H115" i="2" l="1"/>
  <c r="G115" i="2"/>
  <c r="F115" i="2"/>
  <c r="E88" i="2"/>
  <c r="B123" i="2"/>
  <c r="A122" i="2"/>
  <c r="H116" i="2" l="1"/>
  <c r="G116" i="2"/>
  <c r="F116" i="2"/>
  <c r="C89" i="2"/>
  <c r="D89" i="2" s="1"/>
  <c r="B124" i="2"/>
  <c r="A123" i="2"/>
  <c r="G117" i="2" l="1"/>
  <c r="H117" i="2"/>
  <c r="F117" i="2"/>
  <c r="E89" i="2"/>
  <c r="B125" i="2"/>
  <c r="A124" i="2"/>
  <c r="H118" i="2" l="1"/>
  <c r="F118" i="2"/>
  <c r="G118" i="2"/>
  <c r="C90" i="2"/>
  <c r="D90" i="2"/>
  <c r="B126" i="2"/>
  <c r="A125" i="2"/>
  <c r="H119" i="2" l="1"/>
  <c r="F119" i="2"/>
  <c r="G119" i="2"/>
  <c r="E90" i="2"/>
  <c r="B127" i="2"/>
  <c r="A126" i="2"/>
  <c r="H120" i="2" l="1"/>
  <c r="G120" i="2"/>
  <c r="F120" i="2"/>
  <c r="C91" i="2"/>
  <c r="D91" i="2" s="1"/>
  <c r="B128" i="2"/>
  <c r="A127" i="2"/>
  <c r="G121" i="2" l="1"/>
  <c r="F121" i="2"/>
  <c r="H121" i="2"/>
  <c r="E91" i="2"/>
  <c r="B129" i="2"/>
  <c r="A128" i="2"/>
  <c r="F122" i="2" l="1"/>
  <c r="H122" i="2"/>
  <c r="G122" i="2"/>
  <c r="C92" i="2"/>
  <c r="D92" i="2"/>
  <c r="B130" i="2"/>
  <c r="A129" i="2"/>
  <c r="H123" i="2" l="1"/>
  <c r="G123" i="2"/>
  <c r="F123" i="2"/>
  <c r="E92" i="2"/>
  <c r="B131" i="2"/>
  <c r="A130" i="2"/>
  <c r="G124" i="2" l="1"/>
  <c r="H124" i="2"/>
  <c r="F124" i="2"/>
  <c r="C93" i="2"/>
  <c r="D93" i="2"/>
  <c r="B132" i="2"/>
  <c r="A131" i="2"/>
  <c r="H125" i="2" l="1"/>
  <c r="G125" i="2"/>
  <c r="F125" i="2"/>
  <c r="E93" i="2"/>
  <c r="B133" i="2"/>
  <c r="A132" i="2"/>
  <c r="F126" i="2" l="1"/>
  <c r="H126" i="2"/>
  <c r="G126" i="2"/>
  <c r="C94" i="2"/>
  <c r="D94" i="2"/>
  <c r="B134" i="2"/>
  <c r="A133" i="2"/>
  <c r="H127" i="2" l="1"/>
  <c r="G127" i="2"/>
  <c r="F127" i="2"/>
  <c r="E94" i="2"/>
  <c r="B135" i="2"/>
  <c r="A134" i="2"/>
  <c r="H128" i="2" l="1"/>
  <c r="G128" i="2"/>
  <c r="F128" i="2"/>
  <c r="C95" i="2"/>
  <c r="D95" i="2" s="1"/>
  <c r="E95" i="2" s="1"/>
  <c r="B136" i="2"/>
  <c r="A135" i="2"/>
  <c r="H129" i="2" l="1"/>
  <c r="G129" i="2"/>
  <c r="F129" i="2"/>
  <c r="C96" i="2"/>
  <c r="D96" i="2" s="1"/>
  <c r="E96" i="2" s="1"/>
  <c r="B137" i="2"/>
  <c r="A136" i="2"/>
  <c r="H130" i="2" l="1"/>
  <c r="G130" i="2"/>
  <c r="F130" i="2"/>
  <c r="C97" i="2"/>
  <c r="D97" i="2"/>
  <c r="B138" i="2"/>
  <c r="A137" i="2"/>
  <c r="G131" i="2" l="1"/>
  <c r="F131" i="2"/>
  <c r="H131" i="2"/>
  <c r="E97" i="2"/>
  <c r="B139" i="2"/>
  <c r="A138" i="2"/>
  <c r="G132" i="2" l="1"/>
  <c r="F132" i="2"/>
  <c r="H132" i="2"/>
  <c r="C98" i="2"/>
  <c r="D98" i="2"/>
  <c r="B140" i="2"/>
  <c r="A139" i="2"/>
  <c r="H133" i="2" l="1"/>
  <c r="F133" i="2"/>
  <c r="G133" i="2"/>
  <c r="E98" i="2"/>
  <c r="B141" i="2"/>
  <c r="A140" i="2"/>
  <c r="F134" i="2" l="1"/>
  <c r="H134" i="2"/>
  <c r="G134" i="2"/>
  <c r="C99" i="2"/>
  <c r="D99" i="2" s="1"/>
  <c r="B142" i="2"/>
  <c r="A141" i="2"/>
  <c r="H135" i="2" l="1"/>
  <c r="G135" i="2"/>
  <c r="F135" i="2"/>
  <c r="E99" i="2"/>
  <c r="B143" i="2"/>
  <c r="A142" i="2"/>
  <c r="H136" i="2" l="1"/>
  <c r="F136" i="2"/>
  <c r="G136" i="2"/>
  <c r="C100" i="2"/>
  <c r="D100" i="2" s="1"/>
  <c r="B144" i="2"/>
  <c r="A144" i="2" s="1"/>
  <c r="A143" i="2"/>
  <c r="H137" i="2" l="1"/>
  <c r="G137" i="2"/>
  <c r="F137" i="2"/>
  <c r="E100" i="2"/>
  <c r="G138" i="2" l="1"/>
  <c r="F138" i="2"/>
  <c r="H138" i="2"/>
  <c r="C101" i="2"/>
  <c r="D101" i="2" s="1"/>
  <c r="E101" i="2" s="1"/>
  <c r="H139" i="2" l="1"/>
  <c r="G139" i="2"/>
  <c r="F139" i="2"/>
  <c r="E102" i="2"/>
  <c r="D102" i="2"/>
  <c r="C102" i="2"/>
  <c r="H140" i="2" l="1"/>
  <c r="G140" i="2"/>
  <c r="F140" i="2"/>
  <c r="E103" i="2"/>
  <c r="D103" i="2"/>
  <c r="C103" i="2"/>
  <c r="H141" i="2" l="1"/>
  <c r="G141" i="2"/>
  <c r="F141" i="2"/>
  <c r="E104" i="2"/>
  <c r="D104" i="2"/>
  <c r="C104" i="2"/>
  <c r="H142" i="2" l="1"/>
  <c r="G142" i="2"/>
  <c r="F142" i="2"/>
  <c r="E105" i="2"/>
  <c r="D105" i="2"/>
  <c r="C105" i="2"/>
  <c r="G143" i="2" l="1"/>
  <c r="H143" i="2"/>
  <c r="F143" i="2"/>
  <c r="E106" i="2"/>
  <c r="D106" i="2"/>
  <c r="C106" i="2"/>
  <c r="H144" i="2" l="1"/>
  <c r="C15" i="2" s="1"/>
  <c r="C16" i="2" s="1"/>
  <c r="F144" i="2"/>
  <c r="C17" i="2" s="1"/>
  <c r="G144" i="2"/>
  <c r="C18" i="2" s="1"/>
  <c r="D107" i="2"/>
  <c r="C107" i="2"/>
  <c r="E107" i="2"/>
  <c r="E108" i="2" l="1"/>
  <c r="D108" i="2"/>
  <c r="C108" i="2"/>
  <c r="E109" i="2" l="1"/>
  <c r="D109" i="2"/>
  <c r="C109" i="2"/>
  <c r="E110" i="2" l="1"/>
  <c r="D110" i="2"/>
  <c r="C110" i="2"/>
  <c r="D111" i="2" l="1"/>
  <c r="E111" i="2"/>
  <c r="C111" i="2"/>
  <c r="E112" i="2" l="1"/>
  <c r="D112" i="2"/>
  <c r="C112" i="2"/>
  <c r="E113" i="2" l="1"/>
  <c r="D113" i="2"/>
  <c r="C113" i="2"/>
  <c r="E114" i="2" l="1"/>
  <c r="D114" i="2"/>
  <c r="C114" i="2"/>
  <c r="C115" i="2" l="1"/>
  <c r="E115" i="2"/>
  <c r="D115" i="2"/>
  <c r="E116" i="2" l="1"/>
  <c r="D116" i="2"/>
  <c r="C116" i="2"/>
  <c r="E117" i="2" l="1"/>
  <c r="D117" i="2"/>
  <c r="C117" i="2"/>
  <c r="E118" i="2" l="1"/>
  <c r="D118" i="2"/>
  <c r="C118" i="2"/>
  <c r="E119" i="2" l="1"/>
  <c r="D119" i="2"/>
  <c r="C119" i="2"/>
  <c r="E120" i="2" l="1"/>
  <c r="D120" i="2"/>
  <c r="C120" i="2"/>
  <c r="C121" i="2" l="1"/>
  <c r="E121" i="2"/>
  <c r="D121" i="2"/>
  <c r="E122" i="2" l="1"/>
  <c r="D122" i="2"/>
  <c r="C122" i="2"/>
  <c r="E123" i="2" l="1"/>
  <c r="D123" i="2"/>
  <c r="C123" i="2"/>
  <c r="E124" i="2" l="1"/>
  <c r="D124" i="2"/>
  <c r="C124" i="2"/>
  <c r="E125" i="2" l="1"/>
  <c r="D125" i="2"/>
  <c r="C125" i="2"/>
  <c r="E126" i="2" l="1"/>
  <c r="D126" i="2"/>
  <c r="C126" i="2"/>
  <c r="E127" i="2" l="1"/>
  <c r="D127" i="2"/>
  <c r="C127" i="2"/>
  <c r="E128" i="2" l="1"/>
  <c r="D128" i="2"/>
  <c r="C128" i="2"/>
  <c r="E129" i="2" l="1"/>
  <c r="D129" i="2"/>
  <c r="C129" i="2"/>
  <c r="E130" i="2" l="1"/>
  <c r="D130" i="2"/>
  <c r="C130" i="2"/>
  <c r="D131" i="2" l="1"/>
  <c r="E131" i="2"/>
  <c r="C131" i="2"/>
  <c r="E132" i="2" l="1"/>
  <c r="D132" i="2"/>
  <c r="C132" i="2"/>
  <c r="C133" i="2" l="1"/>
  <c r="E133" i="2"/>
  <c r="D133" i="2"/>
  <c r="D134" i="2" l="1"/>
  <c r="E134" i="2"/>
  <c r="C134" i="2"/>
  <c r="E135" i="2" l="1"/>
  <c r="D135" i="2"/>
  <c r="C135" i="2"/>
  <c r="E136" i="2" l="1"/>
  <c r="D136" i="2"/>
  <c r="C136" i="2"/>
  <c r="E137" i="2" l="1"/>
  <c r="D137" i="2"/>
  <c r="C137" i="2"/>
  <c r="E138" i="2" l="1"/>
  <c r="D138" i="2"/>
  <c r="C138" i="2"/>
  <c r="E139" i="2" l="1"/>
  <c r="D139" i="2"/>
  <c r="C139" i="2"/>
  <c r="C140" i="2" l="1"/>
  <c r="E140" i="2"/>
  <c r="D140" i="2"/>
  <c r="D141" i="2" l="1"/>
  <c r="E141" i="2"/>
  <c r="C141" i="2"/>
  <c r="C142" i="2" l="1"/>
  <c r="E142" i="2"/>
  <c r="D142" i="2"/>
  <c r="E143" i="2" l="1"/>
  <c r="D143" i="2"/>
  <c r="C143" i="2"/>
  <c r="E144" i="2" l="1"/>
  <c r="B15" i="2" s="1"/>
  <c r="D144" i="2"/>
  <c r="B18" i="2" s="1"/>
  <c r="D18" i="2" s="1"/>
  <c r="C144" i="2"/>
  <c r="B17" i="2" s="1"/>
  <c r="D17" i="2" s="1"/>
  <c r="D15" i="2" l="1"/>
  <c r="B16" i="2"/>
</calcChain>
</file>

<file path=xl/sharedStrings.xml><?xml version="1.0" encoding="utf-8"?>
<sst xmlns="http://schemas.openxmlformats.org/spreadsheetml/2006/main" count="60" uniqueCount="45">
  <si>
    <t>Credit Card Payoff Calculator</t>
  </si>
  <si>
    <t>Free template from The Margin Sheet  ·  themarginsheet.com</t>
  </si>
  <si>
    <t>Want more features? Pro version: Loan EMI Repayment Tracker in Google Sheets</t>
  </si>
  <si>
    <t>Your card</t>
  </si>
  <si>
    <t>Card balance</t>
  </si>
  <si>
    <t>Interest rate (APR)</t>
  </si>
  <si>
    <t>Current monthly payment</t>
  </si>
  <si>
    <t>Planned monthly payment</t>
  </si>
  <si>
    <t>First payment month</t>
  </si>
  <si>
    <t>Target: debt-free in (months)</t>
  </si>
  <si>
    <t>Result</t>
  </si>
  <si>
    <t>Metric</t>
  </si>
  <si>
    <t>Current payment</t>
  </si>
  <si>
    <t>Planned payment</t>
  </si>
  <si>
    <t>You save</t>
  </si>
  <si>
    <t>Monthly payment</t>
  </si>
  <si>
    <t>Months to pay off</t>
  </si>
  <si>
    <t>Debt-free month</t>
  </si>
  <si>
    <t>Total interest</t>
  </si>
  <si>
    <t>Total paid</t>
  </si>
  <si>
    <t>Payment needed to clear the card in the target months</t>
  </si>
  <si>
    <t>Month-by-month schedule (interest = balance x APR / 12)</t>
  </si>
  <si>
    <t>Month</t>
  </si>
  <si>
    <t>No.</t>
  </si>
  <si>
    <t>Interest</t>
  </si>
  <si>
    <t>Payment</t>
  </si>
  <si>
    <t>Balance</t>
  </si>
  <si>
    <t>Opening balance</t>
  </si>
  <si>
    <t>Work out how long a credit card takes to pay off, how much interest it costs, and how much you save by paying more each month.</t>
  </si>
  <si>
    <t>How to use this template</t>
  </si>
  <si>
    <t>On the Payoff sheet, enter your card balance, the APR from your statement and the payment you make today.</t>
  </si>
  <si>
    <t>Enter the planned payment you could make instead, plus the first payment month.</t>
  </si>
  <si>
    <t>Read the Result box: months to pay off, debt-free month, total interest and total paid for both payments, and what you save.</t>
  </si>
  <si>
    <t>Type a target number of months to see the payment that clears the card in that time.</t>
  </si>
  <si>
    <t>Scroll down to the month-by-month schedule, and look at the chart to see the two balances fall.</t>
  </si>
  <si>
    <t>Good to know</t>
  </si>
  <si>
    <t>✓</t>
  </si>
  <si>
    <t>Interest is balance x APR / 12 each month. Statements use daily balances, so the real figures can differ slightly.</t>
  </si>
  <si>
    <t>The calculator assumes no new purchases and a fixed APR. Fees and promotional rates are not included.</t>
  </si>
  <si>
    <t>If a message says the payment does not cover the interest, raise the payment until the balance starts to fall.</t>
  </si>
  <si>
    <t>This template is for education only and is not financial advice.</t>
  </si>
  <si>
    <t>Yellow cells are inputs. Every other figure is a formula, so do not type over it.</t>
  </si>
  <si>
    <t>The sample figures are only there to show how the template works. Replace them with your own.</t>
  </si>
  <si>
    <t>Works in Google Sheets too: File &gt; Import &gt; Upload, then open in Google Sheets.</t>
  </si>
  <si>
    <t>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</si>
</sst>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0.0%"/>
    <numFmt numFmtId="167" formatCode="mmm\ yyyy"/>
  </numFmts>
  <fonts count="12" x14ac:knownFonts="1">
    <font>
      <sz val="11"/>
      <color theme="1"/>
      <name val="Calibri"/>
      <family val="2"/>
      <scheme val="minor"/>
    </font>
    <font>
      <b/>
      <sz val="20"/>
      <color rgb="FFFFFFFF"/>
      <name val="Segoe UI"/>
    </font>
    <font>
      <sz val="10"/>
      <color rgb="FF8E1F2A"/>
      <name val="Calibri"/>
    </font>
    <font>
      <b/>
      <u/>
      <sz val="10"/>
      <color rgb="FFC9404F"/>
      <name val="Calibri"/>
    </font>
    <font>
      <b/>
      <sz val="11"/>
      <color rgb="FFC9404F"/>
      <name val="Calibri"/>
    </font>
    <font>
      <sz val="11"/>
      <color rgb="FF8E1F2A"/>
      <name val="Calibri"/>
    </font>
    <font>
      <b/>
      <sz val="11"/>
      <color rgb="FFB91C1C"/>
      <name val="Calibri"/>
    </font>
    <font>
      <b/>
      <sz val="11"/>
      <color rgb="FFFFFFFF"/>
      <name val="Calibri"/>
    </font>
    <font>
      <b/>
      <sz val="11"/>
      <color rgb="FF8E1F2A"/>
      <name val="Calibri"/>
    </font>
    <font>
      <i/>
      <sz val="12"/>
      <color rgb="FF334155"/>
      <name val="Calibri"/>
    </font>
    <font>
      <b/>
      <sz val="12"/>
      <color rgb="FFFFFFFF"/>
      <name val="Segoe UI"/>
    </font>
    <font>
      <b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8E1F2A"/>
        <bgColor rgb="FF8E1F2A"/>
      </patternFill>
    </fill>
    <fill>
      <patternFill patternType="solid">
        <fgColor rgb="FFFBE6E8"/>
        <bgColor rgb="FFFBE6E8"/>
      </patternFill>
    </fill>
    <fill>
      <patternFill patternType="solid">
        <fgColor rgb="FFFFF7D6"/>
        <bgColor rgb="FFFFF7D6"/>
      </patternFill>
    </fill>
    <fill>
      <patternFill patternType="solid">
        <fgColor rgb="FFC9404F"/>
        <bgColor rgb="FFC9404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F0C1C6"/>
      </left>
      <right style="thin">
        <color rgb="FFF0C1C6"/>
      </right>
      <top style="thin">
        <color rgb="FFF0C1C6"/>
      </top>
      <bottom style="thin">
        <color rgb="FFF0C1C6"/>
      </bottom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  <border>
      <left/>
      <right/>
      <top/>
      <bottom style="thin">
        <color rgb="FFF0C1C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11" fillId="5" borderId="0" xfId="0" applyFont="1" applyFill="1" applyAlignment="1">
      <alignment horizontal="center" vertical="center"/>
    </xf>
    <xf numFmtId="0" fontId="0" fillId="3" borderId="3" xfId="0" applyFill="1" applyBorder="1" applyAlignment="1">
      <alignment vertical="center" wrapText="1" indent="1"/>
    </xf>
    <xf numFmtId="0" fontId="0" fillId="6" borderId="3" xfId="0" applyFill="1" applyBorder="1" applyAlignment="1">
      <alignment vertical="center" wrapText="1" inden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 indent="1"/>
    </xf>
    <xf numFmtId="0" fontId="4" fillId="3" borderId="0" xfId="0" applyFont="1" applyFill="1"/>
    <xf numFmtId="0" fontId="5" fillId="0" borderId="0" xfId="0" applyFont="1"/>
    <xf numFmtId="164" fontId="0" fillId="4" borderId="1" xfId="0" applyNumberFormat="1" applyFill="1" applyBorder="1"/>
    <xf numFmtId="165" fontId="0" fillId="4" borderId="1" xfId="0" applyNumberFormat="1" applyFill="1" applyBorder="1"/>
    <xf numFmtId="167" fontId="0" fillId="4" borderId="1" xfId="0" applyNumberFormat="1" applyFill="1" applyBorder="1"/>
    <xf numFmtId="1" fontId="0" fillId="4" borderId="1" xfId="0" applyNumberFormat="1" applyFill="1" applyBorder="1"/>
    <xf numFmtId="0" fontId="7" fillId="2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/>
    <xf numFmtId="1" fontId="8" fillId="3" borderId="1" xfId="0" applyNumberFormat="1" applyFont="1" applyFill="1" applyBorder="1"/>
    <xf numFmtId="167" fontId="8" fillId="3" borderId="1" xfId="0" applyNumberFormat="1" applyFont="1" applyFill="1" applyBorder="1"/>
    <xf numFmtId="0" fontId="8" fillId="3" borderId="1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167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8" fillId="0" borderId="0" xfId="0" applyFont="1"/>
    <xf numFmtId="0" fontId="0" fillId="0" borderId="0" xfId="0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indent="1"/>
    </xf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1">
    <dxf>
      <font>
        <color rgb="FFB8C2C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Current payment</c:v>
          </c:tx>
          <c:spPr>
            <a:ln>
              <a:prstDash val="solid"/>
            </a:ln>
          </c:spPr>
          <c:marker>
            <c:symbol val="none"/>
          </c:marker>
          <c:cat>
            <c:numRef>
              <c:f>Payoff!$B$24:$B$144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Payoff!$E$24:$E$144</c:f>
              <c:numCache>
                <c:formatCode>#,##0.00;[Red]\-#,##0.00</c:formatCode>
                <c:ptCount val="121"/>
                <c:pt idx="0">
                  <c:v>4800</c:v>
                </c:pt>
                <c:pt idx="1">
                  <c:v>4771.6000000000004</c:v>
                </c:pt>
                <c:pt idx="2">
                  <c:v>4742.66</c:v>
                </c:pt>
                <c:pt idx="3">
                  <c:v>4713.17</c:v>
                </c:pt>
                <c:pt idx="4">
                  <c:v>4683.1099999999997</c:v>
                </c:pt>
                <c:pt idx="5">
                  <c:v>4652.4799999999996</c:v>
                </c:pt>
                <c:pt idx="6">
                  <c:v>4621.26</c:v>
                </c:pt>
                <c:pt idx="7">
                  <c:v>4589.45</c:v>
                </c:pt>
                <c:pt idx="8">
                  <c:v>4557.03</c:v>
                </c:pt>
                <c:pt idx="9">
                  <c:v>4523.99</c:v>
                </c:pt>
                <c:pt idx="10">
                  <c:v>4490.32</c:v>
                </c:pt>
                <c:pt idx="11">
                  <c:v>4456.01</c:v>
                </c:pt>
                <c:pt idx="12">
                  <c:v>4421.05</c:v>
                </c:pt>
                <c:pt idx="13">
                  <c:v>4385.42</c:v>
                </c:pt>
                <c:pt idx="14">
                  <c:v>4349.1099999999997</c:v>
                </c:pt>
                <c:pt idx="15">
                  <c:v>4312.1099999999997</c:v>
                </c:pt>
                <c:pt idx="16">
                  <c:v>4274.3999999999996</c:v>
                </c:pt>
                <c:pt idx="17">
                  <c:v>4235.97</c:v>
                </c:pt>
                <c:pt idx="18">
                  <c:v>4196.8100000000004</c:v>
                </c:pt>
                <c:pt idx="19">
                  <c:v>4156.8999999999996</c:v>
                </c:pt>
                <c:pt idx="20">
                  <c:v>4116.2299999999996</c:v>
                </c:pt>
                <c:pt idx="21">
                  <c:v>4074.78</c:v>
                </c:pt>
                <c:pt idx="22">
                  <c:v>4032.54</c:v>
                </c:pt>
                <c:pt idx="23">
                  <c:v>3989.49</c:v>
                </c:pt>
                <c:pt idx="24">
                  <c:v>3945.62</c:v>
                </c:pt>
                <c:pt idx="25">
                  <c:v>3900.92</c:v>
                </c:pt>
                <c:pt idx="26">
                  <c:v>3855.36</c:v>
                </c:pt>
                <c:pt idx="27">
                  <c:v>3808.93</c:v>
                </c:pt>
                <c:pt idx="28">
                  <c:v>3761.62</c:v>
                </c:pt>
                <c:pt idx="29">
                  <c:v>3713.4</c:v>
                </c:pt>
                <c:pt idx="30">
                  <c:v>3664.26</c:v>
                </c:pt>
                <c:pt idx="31">
                  <c:v>3614.19</c:v>
                </c:pt>
                <c:pt idx="32">
                  <c:v>3563.16</c:v>
                </c:pt>
                <c:pt idx="33">
                  <c:v>3511.16</c:v>
                </c:pt>
                <c:pt idx="34">
                  <c:v>3458.16</c:v>
                </c:pt>
                <c:pt idx="35">
                  <c:v>3404.15</c:v>
                </c:pt>
                <c:pt idx="36">
                  <c:v>3349.11</c:v>
                </c:pt>
                <c:pt idx="37">
                  <c:v>3293.02</c:v>
                </c:pt>
                <c:pt idx="38">
                  <c:v>3235.86</c:v>
                </c:pt>
                <c:pt idx="39">
                  <c:v>3177.61</c:v>
                </c:pt>
                <c:pt idx="40">
                  <c:v>3118.25</c:v>
                </c:pt>
                <c:pt idx="41">
                  <c:v>3057.76</c:v>
                </c:pt>
                <c:pt idx="42">
                  <c:v>2996.11</c:v>
                </c:pt>
                <c:pt idx="43">
                  <c:v>2933.29</c:v>
                </c:pt>
                <c:pt idx="44">
                  <c:v>2869.27</c:v>
                </c:pt>
                <c:pt idx="45">
                  <c:v>2804.03</c:v>
                </c:pt>
                <c:pt idx="46">
                  <c:v>2737.54</c:v>
                </c:pt>
                <c:pt idx="47">
                  <c:v>2669.78</c:v>
                </c:pt>
                <c:pt idx="48">
                  <c:v>2600.73</c:v>
                </c:pt>
                <c:pt idx="49">
                  <c:v>2530.36</c:v>
                </c:pt>
                <c:pt idx="50">
                  <c:v>2458.65</c:v>
                </c:pt>
                <c:pt idx="51">
                  <c:v>2385.5700000000002</c:v>
                </c:pt>
                <c:pt idx="52">
                  <c:v>2311.09</c:v>
                </c:pt>
                <c:pt idx="53">
                  <c:v>2235.19</c:v>
                </c:pt>
                <c:pt idx="54">
                  <c:v>2157.84</c:v>
                </c:pt>
                <c:pt idx="55">
                  <c:v>2079.02</c:v>
                </c:pt>
                <c:pt idx="56">
                  <c:v>1998.69</c:v>
                </c:pt>
                <c:pt idx="57">
                  <c:v>1916.83</c:v>
                </c:pt>
                <c:pt idx="58">
                  <c:v>1833.41</c:v>
                </c:pt>
                <c:pt idx="59">
                  <c:v>1748.4</c:v>
                </c:pt>
                <c:pt idx="60">
                  <c:v>1661.77</c:v>
                </c:pt>
                <c:pt idx="61">
                  <c:v>1573.48</c:v>
                </c:pt>
                <c:pt idx="62">
                  <c:v>1483.51</c:v>
                </c:pt>
                <c:pt idx="63">
                  <c:v>1391.82</c:v>
                </c:pt>
                <c:pt idx="64">
                  <c:v>1298.3800000000001</c:v>
                </c:pt>
                <c:pt idx="65">
                  <c:v>1203.1600000000001</c:v>
                </c:pt>
                <c:pt idx="66">
                  <c:v>1106.1199999999999</c:v>
                </c:pt>
                <c:pt idx="67">
                  <c:v>1007.23</c:v>
                </c:pt>
                <c:pt idx="68">
                  <c:v>906.45</c:v>
                </c:pt>
                <c:pt idx="69">
                  <c:v>803.75</c:v>
                </c:pt>
                <c:pt idx="70">
                  <c:v>699.09</c:v>
                </c:pt>
                <c:pt idx="71">
                  <c:v>592.42999999999995</c:v>
                </c:pt>
                <c:pt idx="72">
                  <c:v>483.74</c:v>
                </c:pt>
                <c:pt idx="73">
                  <c:v>372.97</c:v>
                </c:pt>
                <c:pt idx="74">
                  <c:v>260.08999999999997</c:v>
                </c:pt>
                <c:pt idx="75">
                  <c:v>145.05000000000001</c:v>
                </c:pt>
                <c:pt idx="76">
                  <c:v>27.82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63-483B-BCA5-45B4BE47FC0E}"/>
            </c:ext>
          </c:extLst>
        </c:ser>
        <c:ser>
          <c:idx val="1"/>
          <c:order val="1"/>
          <c:tx>
            <c:v>Planned payment</c:v>
          </c:tx>
          <c:spPr>
            <a:ln>
              <a:prstDash val="solid"/>
            </a:ln>
          </c:spPr>
          <c:marker>
            <c:symbol val="none"/>
          </c:marker>
          <c:cat>
            <c:numRef>
              <c:f>Payoff!$B$24:$B$144</c:f>
              <c:numCache>
                <c:formatCode>General</c:formatCode>
                <c:ptCount val="1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</c:numCache>
            </c:numRef>
          </c:cat>
          <c:val>
            <c:numRef>
              <c:f>Payoff!$H$24:$H$144</c:f>
              <c:numCache>
                <c:formatCode>#,##0.00;[Red]\-#,##0.00</c:formatCode>
                <c:ptCount val="121"/>
                <c:pt idx="0">
                  <c:v>4800</c:v>
                </c:pt>
                <c:pt idx="1">
                  <c:v>4591.6000000000004</c:v>
                </c:pt>
                <c:pt idx="2">
                  <c:v>4379.22</c:v>
                </c:pt>
                <c:pt idx="3">
                  <c:v>4162.79</c:v>
                </c:pt>
                <c:pt idx="4">
                  <c:v>3942.23</c:v>
                </c:pt>
                <c:pt idx="5">
                  <c:v>3717.46</c:v>
                </c:pt>
                <c:pt idx="6">
                  <c:v>3488.4</c:v>
                </c:pt>
                <c:pt idx="7">
                  <c:v>3254.97</c:v>
                </c:pt>
                <c:pt idx="8">
                  <c:v>3017.09</c:v>
                </c:pt>
                <c:pt idx="9">
                  <c:v>2774.67</c:v>
                </c:pt>
                <c:pt idx="10">
                  <c:v>2527.62</c:v>
                </c:pt>
                <c:pt idx="11">
                  <c:v>2275.86</c:v>
                </c:pt>
                <c:pt idx="12">
                  <c:v>2019.29</c:v>
                </c:pt>
                <c:pt idx="13">
                  <c:v>1757.82</c:v>
                </c:pt>
                <c:pt idx="14">
                  <c:v>1491.37</c:v>
                </c:pt>
                <c:pt idx="15">
                  <c:v>1219.83</c:v>
                </c:pt>
                <c:pt idx="16">
                  <c:v>943.11</c:v>
                </c:pt>
                <c:pt idx="17">
                  <c:v>661.11</c:v>
                </c:pt>
                <c:pt idx="18">
                  <c:v>373.73</c:v>
                </c:pt>
                <c:pt idx="19">
                  <c:v>80.86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63-483B-BCA5-45B4BE47F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12"/>
        <c:tickMarkSkip val="12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t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3</xdr:row>
      <xdr:rowOff>0</xdr:rowOff>
    </xdr:from>
    <xdr:ext cx="5400000" cy="3311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47625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loan-emi-repayment-tracker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nextgentemplates.com/product/loan-emi-repayment-tracker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1F2A"/>
    <pageSetUpPr fitToPage="1"/>
  </sheetPr>
  <dimension ref="A1:C22"/>
  <sheetViews>
    <sheetView showGridLines="0" workbookViewId="0">
      <selection sqref="A1:C1"/>
    </sheetView>
  </sheetViews>
  <sheetFormatPr defaultRowHeight="14.5" x14ac:dyDescent="0.35"/>
  <cols>
    <col min="1" max="1" width="7" customWidth="1"/>
    <col min="2" max="2" width="105" customWidth="1"/>
    <col min="3" max="3" width="3" customWidth="1"/>
  </cols>
  <sheetData>
    <row r="1" spans="1:3" ht="44" customHeight="1" x14ac:dyDescent="0.35">
      <c r="A1" s="28" t="s">
        <v>0</v>
      </c>
      <c r="B1" s="29"/>
      <c r="C1" s="29"/>
    </row>
    <row r="2" spans="1:3" ht="18" customHeight="1" x14ac:dyDescent="0.35">
      <c r="A2" s="23" t="s">
        <v>1</v>
      </c>
      <c r="B2" s="24"/>
      <c r="C2" s="24"/>
    </row>
    <row r="3" spans="1:3" ht="18" customHeight="1" x14ac:dyDescent="0.35">
      <c r="A3" s="31" t="s">
        <v>2</v>
      </c>
      <c r="B3" s="24"/>
      <c r="C3" s="24"/>
    </row>
    <row r="5" spans="1:3" ht="44" customHeight="1" x14ac:dyDescent="0.35">
      <c r="A5" s="33" t="s">
        <v>28</v>
      </c>
      <c r="B5" s="26"/>
    </row>
    <row r="7" spans="1:3" ht="24" customHeight="1" x14ac:dyDescent="0.35">
      <c r="A7" s="32" t="s">
        <v>29</v>
      </c>
      <c r="B7" s="29"/>
    </row>
    <row r="8" spans="1:3" ht="27" customHeight="1" x14ac:dyDescent="0.35">
      <c r="A8" s="2">
        <v>1</v>
      </c>
      <c r="B8" s="3" t="s">
        <v>30</v>
      </c>
    </row>
    <row r="9" spans="1:3" ht="27" customHeight="1" x14ac:dyDescent="0.35">
      <c r="A9" s="2">
        <v>2</v>
      </c>
      <c r="B9" s="4" t="s">
        <v>31</v>
      </c>
    </row>
    <row r="10" spans="1:3" ht="44" customHeight="1" x14ac:dyDescent="0.35">
      <c r="A10" s="2">
        <v>3</v>
      </c>
      <c r="B10" s="3" t="s">
        <v>32</v>
      </c>
    </row>
    <row r="11" spans="1:3" ht="27" customHeight="1" x14ac:dyDescent="0.35">
      <c r="A11" s="2">
        <v>4</v>
      </c>
      <c r="B11" s="4" t="s">
        <v>33</v>
      </c>
    </row>
    <row r="12" spans="1:3" ht="27" customHeight="1" x14ac:dyDescent="0.35">
      <c r="A12" s="2">
        <v>5</v>
      </c>
      <c r="B12" s="3" t="s">
        <v>34</v>
      </c>
    </row>
    <row r="14" spans="1:3" ht="24" customHeight="1" x14ac:dyDescent="0.35">
      <c r="A14" s="32" t="s">
        <v>35</v>
      </c>
      <c r="B14" s="29"/>
    </row>
    <row r="15" spans="1:3" ht="40" customHeight="1" x14ac:dyDescent="0.35">
      <c r="A15" s="5" t="s">
        <v>36</v>
      </c>
      <c r="B15" s="6" t="s">
        <v>37</v>
      </c>
    </row>
    <row r="16" spans="1:3" ht="23" customHeight="1" x14ac:dyDescent="0.35">
      <c r="A16" s="5" t="s">
        <v>36</v>
      </c>
      <c r="B16" s="6" t="s">
        <v>38</v>
      </c>
    </row>
    <row r="17" spans="1:2" ht="23" customHeight="1" x14ac:dyDescent="0.35">
      <c r="A17" s="5" t="s">
        <v>36</v>
      </c>
      <c r="B17" s="6" t="s">
        <v>39</v>
      </c>
    </row>
    <row r="18" spans="1:2" ht="23" customHeight="1" x14ac:dyDescent="0.35">
      <c r="A18" s="5" t="s">
        <v>36</v>
      </c>
      <c r="B18" s="6" t="s">
        <v>40</v>
      </c>
    </row>
    <row r="19" spans="1:2" ht="23" customHeight="1" x14ac:dyDescent="0.35">
      <c r="A19" s="5" t="s">
        <v>36</v>
      </c>
      <c r="B19" s="6" t="s">
        <v>41</v>
      </c>
    </row>
    <row r="20" spans="1:2" ht="23" customHeight="1" x14ac:dyDescent="0.35">
      <c r="A20" s="5" t="s">
        <v>36</v>
      </c>
      <c r="B20" s="6" t="s">
        <v>42</v>
      </c>
    </row>
    <row r="21" spans="1:2" ht="23" customHeight="1" x14ac:dyDescent="0.35">
      <c r="A21" s="5" t="s">
        <v>36</v>
      </c>
      <c r="B21" s="6" t="s">
        <v>43</v>
      </c>
    </row>
    <row r="22" spans="1:2" ht="23" customHeight="1" x14ac:dyDescent="0.35">
      <c r="A22" s="5" t="s">
        <v>36</v>
      </c>
      <c r="B22" s="6" t="s">
        <v>44</v>
      </c>
    </row>
  </sheetData>
  <mergeCells count="6">
    <mergeCell ref="A7:B7"/>
    <mergeCell ref="A1:C1"/>
    <mergeCell ref="A5:B5"/>
    <mergeCell ref="A14:B14"/>
    <mergeCell ref="A3:C3"/>
    <mergeCell ref="A2:C2"/>
  </mergeCells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404F"/>
    <pageSetUpPr fitToPage="1"/>
  </sheetPr>
  <dimension ref="A1:L144"/>
  <sheetViews>
    <sheetView showGridLines="0" tabSelected="1" workbookViewId="0">
      <selection sqref="A1:L1"/>
    </sheetView>
  </sheetViews>
  <sheetFormatPr defaultRowHeight="14.5" x14ac:dyDescent="0.35"/>
  <cols>
    <col min="1" max="1" width="30" customWidth="1"/>
    <col min="2" max="2" width="17" customWidth="1"/>
    <col min="3" max="5" width="16" customWidth="1"/>
    <col min="6" max="8" width="14" customWidth="1"/>
    <col min="9" max="12" width="10" customWidth="1"/>
  </cols>
  <sheetData>
    <row r="1" spans="1:12" ht="44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 x14ac:dyDescent="0.3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" customHeight="1" x14ac:dyDescent="0.35">
      <c r="A3" s="31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A4" s="7" t="s">
        <v>3</v>
      </c>
      <c r="B4" s="1"/>
      <c r="C4" s="1"/>
      <c r="D4" s="1"/>
    </row>
    <row r="5" spans="1:12" x14ac:dyDescent="0.35">
      <c r="A5" s="8" t="s">
        <v>4</v>
      </c>
      <c r="B5" s="9">
        <v>4800</v>
      </c>
    </row>
    <row r="6" spans="1:12" x14ac:dyDescent="0.35">
      <c r="A6" s="8" t="s">
        <v>5</v>
      </c>
      <c r="B6" s="10">
        <v>0.22900000000000001</v>
      </c>
    </row>
    <row r="7" spans="1:12" x14ac:dyDescent="0.35">
      <c r="A7" s="8" t="s">
        <v>6</v>
      </c>
      <c r="B7" s="9">
        <v>120</v>
      </c>
    </row>
    <row r="8" spans="1:12" x14ac:dyDescent="0.35">
      <c r="A8" s="8" t="s">
        <v>7</v>
      </c>
      <c r="B8" s="9">
        <v>300</v>
      </c>
    </row>
    <row r="9" spans="1:12" x14ac:dyDescent="0.35">
      <c r="A9" s="8" t="s">
        <v>8</v>
      </c>
      <c r="B9" s="11">
        <v>46357</v>
      </c>
    </row>
    <row r="10" spans="1:12" x14ac:dyDescent="0.35">
      <c r="A10" s="8" t="s">
        <v>9</v>
      </c>
      <c r="B10" s="12">
        <v>24</v>
      </c>
    </row>
    <row r="11" spans="1:12" x14ac:dyDescent="0.35">
      <c r="A11" s="30" t="str">
        <f>IF(B8&lt;=B5*B6/12,"Planned payment does not cover the monthly interest. Raise it.",IF(B7&lt;=B5*B6/12,"Current payment does not cover the monthly interest, so the balance never falls.",""))</f>
        <v/>
      </c>
      <c r="B11" s="26"/>
      <c r="C11" s="26"/>
      <c r="D11" s="26"/>
    </row>
    <row r="12" spans="1:12" x14ac:dyDescent="0.35">
      <c r="A12" s="7" t="s">
        <v>10</v>
      </c>
      <c r="B12" s="1"/>
      <c r="C12" s="1"/>
      <c r="D12" s="1"/>
    </row>
    <row r="13" spans="1:12" ht="30" customHeight="1" x14ac:dyDescent="0.35">
      <c r="A13" s="13" t="s">
        <v>11</v>
      </c>
      <c r="B13" s="13" t="s">
        <v>12</v>
      </c>
      <c r="C13" s="13" t="s">
        <v>13</v>
      </c>
      <c r="D13" s="13" t="s">
        <v>14</v>
      </c>
    </row>
    <row r="14" spans="1:12" x14ac:dyDescent="0.35">
      <c r="A14" s="8" t="s">
        <v>15</v>
      </c>
      <c r="B14" s="14">
        <f>B7</f>
        <v>120</v>
      </c>
      <c r="C14" s="14">
        <f>B8</f>
        <v>300</v>
      </c>
      <c r="D14" s="14">
        <f>C14-B14</f>
        <v>180</v>
      </c>
    </row>
    <row r="15" spans="1:12" x14ac:dyDescent="0.35">
      <c r="A15" s="8" t="s">
        <v>16</v>
      </c>
      <c r="B15" s="15">
        <f>IF($E$144&gt;0,"120+",COUNTIF(D25:D144,"&gt;0"))</f>
        <v>77</v>
      </c>
      <c r="C15" s="15">
        <f>IF($H$144&gt;0,"120+",COUNTIF(G25:G144,"&gt;0"))</f>
        <v>20</v>
      </c>
      <c r="D15" s="15">
        <f>IF(AND(ISNUMBER(B15),ISNUMBER(C15)),B15-C15,"")</f>
        <v>57</v>
      </c>
    </row>
    <row r="16" spans="1:12" x14ac:dyDescent="0.35">
      <c r="A16" s="8" t="s">
        <v>17</v>
      </c>
      <c r="B16" s="16">
        <f>IF(ISNUMBER(B15),EDATE($B$9,B15-1),"Over 10 years")</f>
        <v>48670</v>
      </c>
      <c r="C16" s="16">
        <f>IF(ISNUMBER(C15),EDATE($B$9,C15-1),"Over 10 years")</f>
        <v>46935</v>
      </c>
      <c r="D16" s="17"/>
    </row>
    <row r="17" spans="1:8" x14ac:dyDescent="0.35">
      <c r="A17" s="8" t="s">
        <v>18</v>
      </c>
      <c r="B17" s="14">
        <f>SUM(C25:C144)</f>
        <v>4348.3500000000004</v>
      </c>
      <c r="C17" s="14">
        <f>SUM(F25:F144)</f>
        <v>982.4</v>
      </c>
      <c r="D17" s="14">
        <f>B17-C17</f>
        <v>3365.9500000000003</v>
      </c>
    </row>
    <row r="18" spans="1:8" x14ac:dyDescent="0.35">
      <c r="A18" s="8" t="s">
        <v>19</v>
      </c>
      <c r="B18" s="14">
        <f>SUM(D25:D144)</f>
        <v>9148.35</v>
      </c>
      <c r="C18" s="14">
        <f>SUM(G25:G144)</f>
        <v>5782.4</v>
      </c>
      <c r="D18" s="14">
        <f>B18-C18</f>
        <v>3365.9500000000007</v>
      </c>
    </row>
    <row r="19" spans="1:8" x14ac:dyDescent="0.35">
      <c r="A19" s="25" t="s">
        <v>20</v>
      </c>
      <c r="B19" s="26"/>
      <c r="C19" s="26"/>
      <c r="D19" s="14">
        <f>ROUNDUP(-PMT(B6/12,B10,B5),2)</f>
        <v>251.16</v>
      </c>
    </row>
    <row r="21" spans="1:8" x14ac:dyDescent="0.35">
      <c r="A21" s="7" t="s">
        <v>21</v>
      </c>
      <c r="B21" s="1"/>
      <c r="C21" s="1"/>
      <c r="D21" s="1"/>
      <c r="E21" s="1"/>
      <c r="F21" s="1"/>
      <c r="G21" s="1"/>
      <c r="H21" s="1"/>
    </row>
    <row r="22" spans="1:8" x14ac:dyDescent="0.35">
      <c r="C22" s="27" t="s">
        <v>12</v>
      </c>
      <c r="D22" s="26"/>
      <c r="E22" s="26"/>
      <c r="F22" s="27" t="s">
        <v>13</v>
      </c>
      <c r="G22" s="26"/>
      <c r="H22" s="26"/>
    </row>
    <row r="23" spans="1:8" ht="30" customHeight="1" x14ac:dyDescent="0.35">
      <c r="A23" s="13" t="s">
        <v>22</v>
      </c>
      <c r="B23" s="13" t="s">
        <v>23</v>
      </c>
      <c r="C23" s="13" t="s">
        <v>24</v>
      </c>
      <c r="D23" s="13" t="s">
        <v>25</v>
      </c>
      <c r="E23" s="13" t="s">
        <v>26</v>
      </c>
      <c r="F23" s="13" t="s">
        <v>24</v>
      </c>
      <c r="G23" s="13" t="s">
        <v>25</v>
      </c>
      <c r="H23" s="13" t="s">
        <v>26</v>
      </c>
    </row>
    <row r="24" spans="1:8" x14ac:dyDescent="0.35">
      <c r="A24" s="18" t="s">
        <v>27</v>
      </c>
      <c r="B24" s="18">
        <v>0</v>
      </c>
      <c r="C24" s="18"/>
      <c r="D24" s="18"/>
      <c r="E24" s="19">
        <f>$B$5</f>
        <v>4800</v>
      </c>
      <c r="F24" s="18"/>
      <c r="G24" s="18"/>
      <c r="H24" s="19">
        <f>$B$5</f>
        <v>4800</v>
      </c>
    </row>
    <row r="25" spans="1:8" x14ac:dyDescent="0.35">
      <c r="A25" s="20">
        <f t="shared" ref="A25:A56" si="0">EDATE($B$9,B25-1)</f>
        <v>46357</v>
      </c>
      <c r="B25" s="21">
        <f t="shared" ref="B25:B56" si="1">B24+1</f>
        <v>1</v>
      </c>
      <c r="C25" s="22">
        <f t="shared" ref="C25:C56" si="2">IF(E24&lt;=0,0,ROUND(E24*$B$6/12,2))</f>
        <v>91.6</v>
      </c>
      <c r="D25" s="22">
        <f t="shared" ref="D25:D56" si="3">IF(E24&lt;=0,0,MIN($B$7,E24+C25))</f>
        <v>120</v>
      </c>
      <c r="E25" s="22">
        <f t="shared" ref="E25:E56" si="4">IF(E24&lt;=0,0,ROUND(E24+C25-D25,2))</f>
        <v>4771.6000000000004</v>
      </c>
      <c r="F25" s="22">
        <f t="shared" ref="F25:F56" si="5">IF(H24&lt;=0,0,ROUND(H24*$B$6/12,2))</f>
        <v>91.6</v>
      </c>
      <c r="G25" s="22">
        <f t="shared" ref="G25:G56" si="6">IF(H24&lt;=0,0,MIN($B$8,H24+F25))</f>
        <v>300</v>
      </c>
      <c r="H25" s="22">
        <f t="shared" ref="H25:H56" si="7">IF(H24&lt;=0,0,ROUND(H24+F25-G25,2))</f>
        <v>4591.6000000000004</v>
      </c>
    </row>
    <row r="26" spans="1:8" x14ac:dyDescent="0.35">
      <c r="A26" s="20">
        <f t="shared" si="0"/>
        <v>46388</v>
      </c>
      <c r="B26" s="21">
        <f t="shared" si="1"/>
        <v>2</v>
      </c>
      <c r="C26" s="22">
        <f t="shared" si="2"/>
        <v>91.06</v>
      </c>
      <c r="D26" s="22">
        <f t="shared" si="3"/>
        <v>120</v>
      </c>
      <c r="E26" s="22">
        <f t="shared" si="4"/>
        <v>4742.66</v>
      </c>
      <c r="F26" s="22">
        <f t="shared" si="5"/>
        <v>87.62</v>
      </c>
      <c r="G26" s="22">
        <f t="shared" si="6"/>
        <v>300</v>
      </c>
      <c r="H26" s="22">
        <f t="shared" si="7"/>
        <v>4379.22</v>
      </c>
    </row>
    <row r="27" spans="1:8" x14ac:dyDescent="0.35">
      <c r="A27" s="20">
        <f t="shared" si="0"/>
        <v>46419</v>
      </c>
      <c r="B27" s="21">
        <f t="shared" si="1"/>
        <v>3</v>
      </c>
      <c r="C27" s="22">
        <f t="shared" si="2"/>
        <v>90.51</v>
      </c>
      <c r="D27" s="22">
        <f t="shared" si="3"/>
        <v>120</v>
      </c>
      <c r="E27" s="22">
        <f t="shared" si="4"/>
        <v>4713.17</v>
      </c>
      <c r="F27" s="22">
        <f t="shared" si="5"/>
        <v>83.57</v>
      </c>
      <c r="G27" s="22">
        <f t="shared" si="6"/>
        <v>300</v>
      </c>
      <c r="H27" s="22">
        <f t="shared" si="7"/>
        <v>4162.79</v>
      </c>
    </row>
    <row r="28" spans="1:8" x14ac:dyDescent="0.35">
      <c r="A28" s="20">
        <f t="shared" si="0"/>
        <v>46447</v>
      </c>
      <c r="B28" s="21">
        <f t="shared" si="1"/>
        <v>4</v>
      </c>
      <c r="C28" s="22">
        <f t="shared" si="2"/>
        <v>89.94</v>
      </c>
      <c r="D28" s="22">
        <f t="shared" si="3"/>
        <v>120</v>
      </c>
      <c r="E28" s="22">
        <f t="shared" si="4"/>
        <v>4683.1099999999997</v>
      </c>
      <c r="F28" s="22">
        <f t="shared" si="5"/>
        <v>79.44</v>
      </c>
      <c r="G28" s="22">
        <f t="shared" si="6"/>
        <v>300</v>
      </c>
      <c r="H28" s="22">
        <f t="shared" si="7"/>
        <v>3942.23</v>
      </c>
    </row>
    <row r="29" spans="1:8" x14ac:dyDescent="0.35">
      <c r="A29" s="20">
        <f t="shared" si="0"/>
        <v>46478</v>
      </c>
      <c r="B29" s="21">
        <f t="shared" si="1"/>
        <v>5</v>
      </c>
      <c r="C29" s="22">
        <f t="shared" si="2"/>
        <v>89.37</v>
      </c>
      <c r="D29" s="22">
        <f t="shared" si="3"/>
        <v>120</v>
      </c>
      <c r="E29" s="22">
        <f t="shared" si="4"/>
        <v>4652.4799999999996</v>
      </c>
      <c r="F29" s="22">
        <f t="shared" si="5"/>
        <v>75.23</v>
      </c>
      <c r="G29" s="22">
        <f t="shared" si="6"/>
        <v>300</v>
      </c>
      <c r="H29" s="22">
        <f t="shared" si="7"/>
        <v>3717.46</v>
      </c>
    </row>
    <row r="30" spans="1:8" x14ac:dyDescent="0.35">
      <c r="A30" s="20">
        <f t="shared" si="0"/>
        <v>46508</v>
      </c>
      <c r="B30" s="21">
        <f t="shared" si="1"/>
        <v>6</v>
      </c>
      <c r="C30" s="22">
        <f t="shared" si="2"/>
        <v>88.78</v>
      </c>
      <c r="D30" s="22">
        <f t="shared" si="3"/>
        <v>120</v>
      </c>
      <c r="E30" s="22">
        <f t="shared" si="4"/>
        <v>4621.26</v>
      </c>
      <c r="F30" s="22">
        <f t="shared" si="5"/>
        <v>70.94</v>
      </c>
      <c r="G30" s="22">
        <f t="shared" si="6"/>
        <v>300</v>
      </c>
      <c r="H30" s="22">
        <f t="shared" si="7"/>
        <v>3488.4</v>
      </c>
    </row>
    <row r="31" spans="1:8" x14ac:dyDescent="0.35">
      <c r="A31" s="20">
        <f t="shared" si="0"/>
        <v>46539</v>
      </c>
      <c r="B31" s="21">
        <f t="shared" si="1"/>
        <v>7</v>
      </c>
      <c r="C31" s="22">
        <f t="shared" si="2"/>
        <v>88.19</v>
      </c>
      <c r="D31" s="22">
        <f t="shared" si="3"/>
        <v>120</v>
      </c>
      <c r="E31" s="22">
        <f t="shared" si="4"/>
        <v>4589.45</v>
      </c>
      <c r="F31" s="22">
        <f t="shared" si="5"/>
        <v>66.569999999999993</v>
      </c>
      <c r="G31" s="22">
        <f t="shared" si="6"/>
        <v>300</v>
      </c>
      <c r="H31" s="22">
        <f t="shared" si="7"/>
        <v>3254.97</v>
      </c>
    </row>
    <row r="32" spans="1:8" x14ac:dyDescent="0.35">
      <c r="A32" s="20">
        <f t="shared" si="0"/>
        <v>46569</v>
      </c>
      <c r="B32" s="21">
        <f t="shared" si="1"/>
        <v>8</v>
      </c>
      <c r="C32" s="22">
        <f t="shared" si="2"/>
        <v>87.58</v>
      </c>
      <c r="D32" s="22">
        <f t="shared" si="3"/>
        <v>120</v>
      </c>
      <c r="E32" s="22">
        <f t="shared" si="4"/>
        <v>4557.03</v>
      </c>
      <c r="F32" s="22">
        <f t="shared" si="5"/>
        <v>62.12</v>
      </c>
      <c r="G32" s="22">
        <f t="shared" si="6"/>
        <v>300</v>
      </c>
      <c r="H32" s="22">
        <f t="shared" si="7"/>
        <v>3017.09</v>
      </c>
    </row>
    <row r="33" spans="1:8" x14ac:dyDescent="0.35">
      <c r="A33" s="20">
        <f t="shared" si="0"/>
        <v>46600</v>
      </c>
      <c r="B33" s="21">
        <f t="shared" si="1"/>
        <v>9</v>
      </c>
      <c r="C33" s="22">
        <f t="shared" si="2"/>
        <v>86.96</v>
      </c>
      <c r="D33" s="22">
        <f t="shared" si="3"/>
        <v>120</v>
      </c>
      <c r="E33" s="22">
        <f t="shared" si="4"/>
        <v>4523.99</v>
      </c>
      <c r="F33" s="22">
        <f t="shared" si="5"/>
        <v>57.58</v>
      </c>
      <c r="G33" s="22">
        <f t="shared" si="6"/>
        <v>300</v>
      </c>
      <c r="H33" s="22">
        <f t="shared" si="7"/>
        <v>2774.67</v>
      </c>
    </row>
    <row r="34" spans="1:8" x14ac:dyDescent="0.35">
      <c r="A34" s="20">
        <f t="shared" si="0"/>
        <v>46631</v>
      </c>
      <c r="B34" s="21">
        <f t="shared" si="1"/>
        <v>10</v>
      </c>
      <c r="C34" s="22">
        <f t="shared" si="2"/>
        <v>86.33</v>
      </c>
      <c r="D34" s="22">
        <f t="shared" si="3"/>
        <v>120</v>
      </c>
      <c r="E34" s="22">
        <f t="shared" si="4"/>
        <v>4490.32</v>
      </c>
      <c r="F34" s="22">
        <f t="shared" si="5"/>
        <v>52.95</v>
      </c>
      <c r="G34" s="22">
        <f t="shared" si="6"/>
        <v>300</v>
      </c>
      <c r="H34" s="22">
        <f t="shared" si="7"/>
        <v>2527.62</v>
      </c>
    </row>
    <row r="35" spans="1:8" x14ac:dyDescent="0.35">
      <c r="A35" s="20">
        <f t="shared" si="0"/>
        <v>46661</v>
      </c>
      <c r="B35" s="21">
        <f t="shared" si="1"/>
        <v>11</v>
      </c>
      <c r="C35" s="22">
        <f t="shared" si="2"/>
        <v>85.69</v>
      </c>
      <c r="D35" s="22">
        <f t="shared" si="3"/>
        <v>120</v>
      </c>
      <c r="E35" s="22">
        <f t="shared" si="4"/>
        <v>4456.01</v>
      </c>
      <c r="F35" s="22">
        <f t="shared" si="5"/>
        <v>48.24</v>
      </c>
      <c r="G35" s="22">
        <f t="shared" si="6"/>
        <v>300</v>
      </c>
      <c r="H35" s="22">
        <f t="shared" si="7"/>
        <v>2275.86</v>
      </c>
    </row>
    <row r="36" spans="1:8" x14ac:dyDescent="0.35">
      <c r="A36" s="20">
        <f t="shared" si="0"/>
        <v>46692</v>
      </c>
      <c r="B36" s="21">
        <f t="shared" si="1"/>
        <v>12</v>
      </c>
      <c r="C36" s="22">
        <f t="shared" si="2"/>
        <v>85.04</v>
      </c>
      <c r="D36" s="22">
        <f t="shared" si="3"/>
        <v>120</v>
      </c>
      <c r="E36" s="22">
        <f t="shared" si="4"/>
        <v>4421.05</v>
      </c>
      <c r="F36" s="22">
        <f t="shared" si="5"/>
        <v>43.43</v>
      </c>
      <c r="G36" s="22">
        <f t="shared" si="6"/>
        <v>300</v>
      </c>
      <c r="H36" s="22">
        <f t="shared" si="7"/>
        <v>2019.29</v>
      </c>
    </row>
    <row r="37" spans="1:8" x14ac:dyDescent="0.35">
      <c r="A37" s="20">
        <f t="shared" si="0"/>
        <v>46722</v>
      </c>
      <c r="B37" s="21">
        <f t="shared" si="1"/>
        <v>13</v>
      </c>
      <c r="C37" s="22">
        <f t="shared" si="2"/>
        <v>84.37</v>
      </c>
      <c r="D37" s="22">
        <f t="shared" si="3"/>
        <v>120</v>
      </c>
      <c r="E37" s="22">
        <f t="shared" si="4"/>
        <v>4385.42</v>
      </c>
      <c r="F37" s="22">
        <f t="shared" si="5"/>
        <v>38.53</v>
      </c>
      <c r="G37" s="22">
        <f t="shared" si="6"/>
        <v>300</v>
      </c>
      <c r="H37" s="22">
        <f t="shared" si="7"/>
        <v>1757.82</v>
      </c>
    </row>
    <row r="38" spans="1:8" x14ac:dyDescent="0.35">
      <c r="A38" s="20">
        <f t="shared" si="0"/>
        <v>46753</v>
      </c>
      <c r="B38" s="21">
        <f t="shared" si="1"/>
        <v>14</v>
      </c>
      <c r="C38" s="22">
        <f t="shared" si="2"/>
        <v>83.69</v>
      </c>
      <c r="D38" s="22">
        <f t="shared" si="3"/>
        <v>120</v>
      </c>
      <c r="E38" s="22">
        <f t="shared" si="4"/>
        <v>4349.1099999999997</v>
      </c>
      <c r="F38" s="22">
        <f t="shared" si="5"/>
        <v>33.549999999999997</v>
      </c>
      <c r="G38" s="22">
        <f t="shared" si="6"/>
        <v>300</v>
      </c>
      <c r="H38" s="22">
        <f t="shared" si="7"/>
        <v>1491.37</v>
      </c>
    </row>
    <row r="39" spans="1:8" x14ac:dyDescent="0.35">
      <c r="A39" s="20">
        <f t="shared" si="0"/>
        <v>46784</v>
      </c>
      <c r="B39" s="21">
        <f t="shared" si="1"/>
        <v>15</v>
      </c>
      <c r="C39" s="22">
        <f t="shared" si="2"/>
        <v>83</v>
      </c>
      <c r="D39" s="22">
        <f t="shared" si="3"/>
        <v>120</v>
      </c>
      <c r="E39" s="22">
        <f t="shared" si="4"/>
        <v>4312.1099999999997</v>
      </c>
      <c r="F39" s="22">
        <f t="shared" si="5"/>
        <v>28.46</v>
      </c>
      <c r="G39" s="22">
        <f t="shared" si="6"/>
        <v>300</v>
      </c>
      <c r="H39" s="22">
        <f t="shared" si="7"/>
        <v>1219.83</v>
      </c>
    </row>
    <row r="40" spans="1:8" x14ac:dyDescent="0.35">
      <c r="A40" s="20">
        <f t="shared" si="0"/>
        <v>46813</v>
      </c>
      <c r="B40" s="21">
        <f t="shared" si="1"/>
        <v>16</v>
      </c>
      <c r="C40" s="22">
        <f t="shared" si="2"/>
        <v>82.29</v>
      </c>
      <c r="D40" s="22">
        <f t="shared" si="3"/>
        <v>120</v>
      </c>
      <c r="E40" s="22">
        <f t="shared" si="4"/>
        <v>4274.3999999999996</v>
      </c>
      <c r="F40" s="22">
        <f t="shared" si="5"/>
        <v>23.28</v>
      </c>
      <c r="G40" s="22">
        <f t="shared" si="6"/>
        <v>300</v>
      </c>
      <c r="H40" s="22">
        <f t="shared" si="7"/>
        <v>943.11</v>
      </c>
    </row>
    <row r="41" spans="1:8" x14ac:dyDescent="0.35">
      <c r="A41" s="20">
        <f t="shared" si="0"/>
        <v>46844</v>
      </c>
      <c r="B41" s="21">
        <f t="shared" si="1"/>
        <v>17</v>
      </c>
      <c r="C41" s="22">
        <f t="shared" si="2"/>
        <v>81.569999999999993</v>
      </c>
      <c r="D41" s="22">
        <f t="shared" si="3"/>
        <v>120</v>
      </c>
      <c r="E41" s="22">
        <f t="shared" si="4"/>
        <v>4235.97</v>
      </c>
      <c r="F41" s="22">
        <f t="shared" si="5"/>
        <v>18</v>
      </c>
      <c r="G41" s="22">
        <f t="shared" si="6"/>
        <v>300</v>
      </c>
      <c r="H41" s="22">
        <f t="shared" si="7"/>
        <v>661.11</v>
      </c>
    </row>
    <row r="42" spans="1:8" x14ac:dyDescent="0.35">
      <c r="A42" s="20">
        <f t="shared" si="0"/>
        <v>46874</v>
      </c>
      <c r="B42" s="21">
        <f t="shared" si="1"/>
        <v>18</v>
      </c>
      <c r="C42" s="22">
        <f t="shared" si="2"/>
        <v>80.84</v>
      </c>
      <c r="D42" s="22">
        <f t="shared" si="3"/>
        <v>120</v>
      </c>
      <c r="E42" s="22">
        <f t="shared" si="4"/>
        <v>4196.8100000000004</v>
      </c>
      <c r="F42" s="22">
        <f t="shared" si="5"/>
        <v>12.62</v>
      </c>
      <c r="G42" s="22">
        <f t="shared" si="6"/>
        <v>300</v>
      </c>
      <c r="H42" s="22">
        <f t="shared" si="7"/>
        <v>373.73</v>
      </c>
    </row>
    <row r="43" spans="1:8" x14ac:dyDescent="0.35">
      <c r="A43" s="20">
        <f t="shared" si="0"/>
        <v>46905</v>
      </c>
      <c r="B43" s="21">
        <f t="shared" si="1"/>
        <v>19</v>
      </c>
      <c r="C43" s="22">
        <f t="shared" si="2"/>
        <v>80.09</v>
      </c>
      <c r="D43" s="22">
        <f t="shared" si="3"/>
        <v>120</v>
      </c>
      <c r="E43" s="22">
        <f t="shared" si="4"/>
        <v>4156.8999999999996</v>
      </c>
      <c r="F43" s="22">
        <f t="shared" si="5"/>
        <v>7.13</v>
      </c>
      <c r="G43" s="22">
        <f t="shared" si="6"/>
        <v>300</v>
      </c>
      <c r="H43" s="22">
        <f t="shared" si="7"/>
        <v>80.86</v>
      </c>
    </row>
    <row r="44" spans="1:8" x14ac:dyDescent="0.35">
      <c r="A44" s="20">
        <f t="shared" si="0"/>
        <v>46935</v>
      </c>
      <c r="B44" s="21">
        <f t="shared" si="1"/>
        <v>20</v>
      </c>
      <c r="C44" s="22">
        <f t="shared" si="2"/>
        <v>79.33</v>
      </c>
      <c r="D44" s="22">
        <f t="shared" si="3"/>
        <v>120</v>
      </c>
      <c r="E44" s="22">
        <f t="shared" si="4"/>
        <v>4116.2299999999996</v>
      </c>
      <c r="F44" s="22">
        <f t="shared" si="5"/>
        <v>1.54</v>
      </c>
      <c r="G44" s="22">
        <f t="shared" si="6"/>
        <v>82.4</v>
      </c>
      <c r="H44" s="22">
        <f t="shared" si="7"/>
        <v>0</v>
      </c>
    </row>
    <row r="45" spans="1:8" x14ac:dyDescent="0.35">
      <c r="A45" s="20">
        <f t="shared" si="0"/>
        <v>46966</v>
      </c>
      <c r="B45" s="21">
        <f t="shared" si="1"/>
        <v>21</v>
      </c>
      <c r="C45" s="22">
        <f t="shared" si="2"/>
        <v>78.55</v>
      </c>
      <c r="D45" s="22">
        <f t="shared" si="3"/>
        <v>120</v>
      </c>
      <c r="E45" s="22">
        <f t="shared" si="4"/>
        <v>4074.78</v>
      </c>
      <c r="F45" s="22">
        <f t="shared" si="5"/>
        <v>0</v>
      </c>
      <c r="G45" s="22">
        <f t="shared" si="6"/>
        <v>0</v>
      </c>
      <c r="H45" s="22">
        <f t="shared" si="7"/>
        <v>0</v>
      </c>
    </row>
    <row r="46" spans="1:8" x14ac:dyDescent="0.35">
      <c r="A46" s="20">
        <f t="shared" si="0"/>
        <v>46997</v>
      </c>
      <c r="B46" s="21">
        <f t="shared" si="1"/>
        <v>22</v>
      </c>
      <c r="C46" s="22">
        <f t="shared" si="2"/>
        <v>77.760000000000005</v>
      </c>
      <c r="D46" s="22">
        <f t="shared" si="3"/>
        <v>120</v>
      </c>
      <c r="E46" s="22">
        <f t="shared" si="4"/>
        <v>4032.54</v>
      </c>
      <c r="F46" s="22">
        <f t="shared" si="5"/>
        <v>0</v>
      </c>
      <c r="G46" s="22">
        <f t="shared" si="6"/>
        <v>0</v>
      </c>
      <c r="H46" s="22">
        <f t="shared" si="7"/>
        <v>0</v>
      </c>
    </row>
    <row r="47" spans="1:8" x14ac:dyDescent="0.35">
      <c r="A47" s="20">
        <f t="shared" si="0"/>
        <v>47027</v>
      </c>
      <c r="B47" s="21">
        <f t="shared" si="1"/>
        <v>23</v>
      </c>
      <c r="C47" s="22">
        <f t="shared" si="2"/>
        <v>76.95</v>
      </c>
      <c r="D47" s="22">
        <f t="shared" si="3"/>
        <v>120</v>
      </c>
      <c r="E47" s="22">
        <f t="shared" si="4"/>
        <v>3989.49</v>
      </c>
      <c r="F47" s="22">
        <f t="shared" si="5"/>
        <v>0</v>
      </c>
      <c r="G47" s="22">
        <f t="shared" si="6"/>
        <v>0</v>
      </c>
      <c r="H47" s="22">
        <f t="shared" si="7"/>
        <v>0</v>
      </c>
    </row>
    <row r="48" spans="1:8" x14ac:dyDescent="0.35">
      <c r="A48" s="20">
        <f t="shared" si="0"/>
        <v>47058</v>
      </c>
      <c r="B48" s="21">
        <f t="shared" si="1"/>
        <v>24</v>
      </c>
      <c r="C48" s="22">
        <f t="shared" si="2"/>
        <v>76.13</v>
      </c>
      <c r="D48" s="22">
        <f t="shared" si="3"/>
        <v>120</v>
      </c>
      <c r="E48" s="22">
        <f t="shared" si="4"/>
        <v>3945.62</v>
      </c>
      <c r="F48" s="22">
        <f t="shared" si="5"/>
        <v>0</v>
      </c>
      <c r="G48" s="22">
        <f t="shared" si="6"/>
        <v>0</v>
      </c>
      <c r="H48" s="22">
        <f t="shared" si="7"/>
        <v>0</v>
      </c>
    </row>
    <row r="49" spans="1:8" x14ac:dyDescent="0.35">
      <c r="A49" s="20">
        <f t="shared" si="0"/>
        <v>47088</v>
      </c>
      <c r="B49" s="21">
        <f t="shared" si="1"/>
        <v>25</v>
      </c>
      <c r="C49" s="22">
        <f t="shared" si="2"/>
        <v>75.3</v>
      </c>
      <c r="D49" s="22">
        <f t="shared" si="3"/>
        <v>120</v>
      </c>
      <c r="E49" s="22">
        <f t="shared" si="4"/>
        <v>3900.92</v>
      </c>
      <c r="F49" s="22">
        <f t="shared" si="5"/>
        <v>0</v>
      </c>
      <c r="G49" s="22">
        <f t="shared" si="6"/>
        <v>0</v>
      </c>
      <c r="H49" s="22">
        <f t="shared" si="7"/>
        <v>0</v>
      </c>
    </row>
    <row r="50" spans="1:8" x14ac:dyDescent="0.35">
      <c r="A50" s="20">
        <f t="shared" si="0"/>
        <v>47119</v>
      </c>
      <c r="B50" s="21">
        <f t="shared" si="1"/>
        <v>26</v>
      </c>
      <c r="C50" s="22">
        <f t="shared" si="2"/>
        <v>74.44</v>
      </c>
      <c r="D50" s="22">
        <f t="shared" si="3"/>
        <v>120</v>
      </c>
      <c r="E50" s="22">
        <f t="shared" si="4"/>
        <v>3855.36</v>
      </c>
      <c r="F50" s="22">
        <f t="shared" si="5"/>
        <v>0</v>
      </c>
      <c r="G50" s="22">
        <f t="shared" si="6"/>
        <v>0</v>
      </c>
      <c r="H50" s="22">
        <f t="shared" si="7"/>
        <v>0</v>
      </c>
    </row>
    <row r="51" spans="1:8" x14ac:dyDescent="0.35">
      <c r="A51" s="20">
        <f t="shared" si="0"/>
        <v>47150</v>
      </c>
      <c r="B51" s="21">
        <f t="shared" si="1"/>
        <v>27</v>
      </c>
      <c r="C51" s="22">
        <f t="shared" si="2"/>
        <v>73.569999999999993</v>
      </c>
      <c r="D51" s="22">
        <f t="shared" si="3"/>
        <v>120</v>
      </c>
      <c r="E51" s="22">
        <f t="shared" si="4"/>
        <v>3808.93</v>
      </c>
      <c r="F51" s="22">
        <f t="shared" si="5"/>
        <v>0</v>
      </c>
      <c r="G51" s="22">
        <f t="shared" si="6"/>
        <v>0</v>
      </c>
      <c r="H51" s="22">
        <f t="shared" si="7"/>
        <v>0</v>
      </c>
    </row>
    <row r="52" spans="1:8" x14ac:dyDescent="0.35">
      <c r="A52" s="20">
        <f t="shared" si="0"/>
        <v>47178</v>
      </c>
      <c r="B52" s="21">
        <f t="shared" si="1"/>
        <v>28</v>
      </c>
      <c r="C52" s="22">
        <f t="shared" si="2"/>
        <v>72.69</v>
      </c>
      <c r="D52" s="22">
        <f t="shared" si="3"/>
        <v>120</v>
      </c>
      <c r="E52" s="22">
        <f t="shared" si="4"/>
        <v>3761.62</v>
      </c>
      <c r="F52" s="22">
        <f t="shared" si="5"/>
        <v>0</v>
      </c>
      <c r="G52" s="22">
        <f t="shared" si="6"/>
        <v>0</v>
      </c>
      <c r="H52" s="22">
        <f t="shared" si="7"/>
        <v>0</v>
      </c>
    </row>
    <row r="53" spans="1:8" x14ac:dyDescent="0.35">
      <c r="A53" s="20">
        <f t="shared" si="0"/>
        <v>47209</v>
      </c>
      <c r="B53" s="21">
        <f t="shared" si="1"/>
        <v>29</v>
      </c>
      <c r="C53" s="22">
        <f t="shared" si="2"/>
        <v>71.78</v>
      </c>
      <c r="D53" s="22">
        <f t="shared" si="3"/>
        <v>120</v>
      </c>
      <c r="E53" s="22">
        <f t="shared" si="4"/>
        <v>3713.4</v>
      </c>
      <c r="F53" s="22">
        <f t="shared" si="5"/>
        <v>0</v>
      </c>
      <c r="G53" s="22">
        <f t="shared" si="6"/>
        <v>0</v>
      </c>
      <c r="H53" s="22">
        <f t="shared" si="7"/>
        <v>0</v>
      </c>
    </row>
    <row r="54" spans="1:8" x14ac:dyDescent="0.35">
      <c r="A54" s="20">
        <f t="shared" si="0"/>
        <v>47239</v>
      </c>
      <c r="B54" s="21">
        <f t="shared" si="1"/>
        <v>30</v>
      </c>
      <c r="C54" s="22">
        <f t="shared" si="2"/>
        <v>70.86</v>
      </c>
      <c r="D54" s="22">
        <f t="shared" si="3"/>
        <v>120</v>
      </c>
      <c r="E54" s="22">
        <f t="shared" si="4"/>
        <v>3664.26</v>
      </c>
      <c r="F54" s="22">
        <f t="shared" si="5"/>
        <v>0</v>
      </c>
      <c r="G54" s="22">
        <f t="shared" si="6"/>
        <v>0</v>
      </c>
      <c r="H54" s="22">
        <f t="shared" si="7"/>
        <v>0</v>
      </c>
    </row>
    <row r="55" spans="1:8" x14ac:dyDescent="0.35">
      <c r="A55" s="20">
        <f t="shared" si="0"/>
        <v>47270</v>
      </c>
      <c r="B55" s="21">
        <f t="shared" si="1"/>
        <v>31</v>
      </c>
      <c r="C55" s="22">
        <f t="shared" si="2"/>
        <v>69.930000000000007</v>
      </c>
      <c r="D55" s="22">
        <f t="shared" si="3"/>
        <v>120</v>
      </c>
      <c r="E55" s="22">
        <f t="shared" si="4"/>
        <v>3614.19</v>
      </c>
      <c r="F55" s="22">
        <f t="shared" si="5"/>
        <v>0</v>
      </c>
      <c r="G55" s="22">
        <f t="shared" si="6"/>
        <v>0</v>
      </c>
      <c r="H55" s="22">
        <f t="shared" si="7"/>
        <v>0</v>
      </c>
    </row>
    <row r="56" spans="1:8" x14ac:dyDescent="0.35">
      <c r="A56" s="20">
        <f t="shared" si="0"/>
        <v>47300</v>
      </c>
      <c r="B56" s="21">
        <f t="shared" si="1"/>
        <v>32</v>
      </c>
      <c r="C56" s="22">
        <f t="shared" si="2"/>
        <v>68.97</v>
      </c>
      <c r="D56" s="22">
        <f t="shared" si="3"/>
        <v>120</v>
      </c>
      <c r="E56" s="22">
        <f t="shared" si="4"/>
        <v>3563.16</v>
      </c>
      <c r="F56" s="22">
        <f t="shared" si="5"/>
        <v>0</v>
      </c>
      <c r="G56" s="22">
        <f t="shared" si="6"/>
        <v>0</v>
      </c>
      <c r="H56" s="22">
        <f t="shared" si="7"/>
        <v>0</v>
      </c>
    </row>
    <row r="57" spans="1:8" x14ac:dyDescent="0.35">
      <c r="A57" s="20">
        <f t="shared" ref="A57:A88" si="8">EDATE($B$9,B57-1)</f>
        <v>47331</v>
      </c>
      <c r="B57" s="21">
        <f t="shared" ref="B57:B88" si="9">B56+1</f>
        <v>33</v>
      </c>
      <c r="C57" s="22">
        <f t="shared" ref="C57:C88" si="10">IF(E56&lt;=0,0,ROUND(E56*$B$6/12,2))</f>
        <v>68</v>
      </c>
      <c r="D57" s="22">
        <f t="shared" ref="D57:D88" si="11">IF(E56&lt;=0,0,MIN($B$7,E56+C57))</f>
        <v>120</v>
      </c>
      <c r="E57" s="22">
        <f t="shared" ref="E57:E88" si="12">IF(E56&lt;=0,0,ROUND(E56+C57-D57,2))</f>
        <v>3511.16</v>
      </c>
      <c r="F57" s="22">
        <f t="shared" ref="F57:F88" si="13">IF(H56&lt;=0,0,ROUND(H56*$B$6/12,2))</f>
        <v>0</v>
      </c>
      <c r="G57" s="22">
        <f t="shared" ref="G57:G88" si="14">IF(H56&lt;=0,0,MIN($B$8,H56+F57))</f>
        <v>0</v>
      </c>
      <c r="H57" s="22">
        <f t="shared" ref="H57:H88" si="15">IF(H56&lt;=0,0,ROUND(H56+F57-G57,2))</f>
        <v>0</v>
      </c>
    </row>
    <row r="58" spans="1:8" x14ac:dyDescent="0.35">
      <c r="A58" s="20">
        <f t="shared" si="8"/>
        <v>47362</v>
      </c>
      <c r="B58" s="21">
        <f t="shared" si="9"/>
        <v>34</v>
      </c>
      <c r="C58" s="22">
        <f t="shared" si="10"/>
        <v>67</v>
      </c>
      <c r="D58" s="22">
        <f t="shared" si="11"/>
        <v>120</v>
      </c>
      <c r="E58" s="22">
        <f t="shared" si="12"/>
        <v>3458.16</v>
      </c>
      <c r="F58" s="22">
        <f t="shared" si="13"/>
        <v>0</v>
      </c>
      <c r="G58" s="22">
        <f t="shared" si="14"/>
        <v>0</v>
      </c>
      <c r="H58" s="22">
        <f t="shared" si="15"/>
        <v>0</v>
      </c>
    </row>
    <row r="59" spans="1:8" x14ac:dyDescent="0.35">
      <c r="A59" s="20">
        <f t="shared" si="8"/>
        <v>47392</v>
      </c>
      <c r="B59" s="21">
        <f t="shared" si="9"/>
        <v>35</v>
      </c>
      <c r="C59" s="22">
        <f t="shared" si="10"/>
        <v>65.989999999999995</v>
      </c>
      <c r="D59" s="22">
        <f t="shared" si="11"/>
        <v>120</v>
      </c>
      <c r="E59" s="22">
        <f t="shared" si="12"/>
        <v>3404.15</v>
      </c>
      <c r="F59" s="22">
        <f t="shared" si="13"/>
        <v>0</v>
      </c>
      <c r="G59" s="22">
        <f t="shared" si="14"/>
        <v>0</v>
      </c>
      <c r="H59" s="22">
        <f t="shared" si="15"/>
        <v>0</v>
      </c>
    </row>
    <row r="60" spans="1:8" x14ac:dyDescent="0.35">
      <c r="A60" s="20">
        <f t="shared" si="8"/>
        <v>47423</v>
      </c>
      <c r="B60" s="21">
        <f t="shared" si="9"/>
        <v>36</v>
      </c>
      <c r="C60" s="22">
        <f t="shared" si="10"/>
        <v>64.959999999999994</v>
      </c>
      <c r="D60" s="22">
        <f t="shared" si="11"/>
        <v>120</v>
      </c>
      <c r="E60" s="22">
        <f t="shared" si="12"/>
        <v>3349.11</v>
      </c>
      <c r="F60" s="22">
        <f t="shared" si="13"/>
        <v>0</v>
      </c>
      <c r="G60" s="22">
        <f t="shared" si="14"/>
        <v>0</v>
      </c>
      <c r="H60" s="22">
        <f t="shared" si="15"/>
        <v>0</v>
      </c>
    </row>
    <row r="61" spans="1:8" x14ac:dyDescent="0.35">
      <c r="A61" s="20">
        <f t="shared" si="8"/>
        <v>47453</v>
      </c>
      <c r="B61" s="21">
        <f t="shared" si="9"/>
        <v>37</v>
      </c>
      <c r="C61" s="22">
        <f t="shared" si="10"/>
        <v>63.91</v>
      </c>
      <c r="D61" s="22">
        <f t="shared" si="11"/>
        <v>120</v>
      </c>
      <c r="E61" s="22">
        <f t="shared" si="12"/>
        <v>3293.02</v>
      </c>
      <c r="F61" s="22">
        <f t="shared" si="13"/>
        <v>0</v>
      </c>
      <c r="G61" s="22">
        <f t="shared" si="14"/>
        <v>0</v>
      </c>
      <c r="H61" s="22">
        <f t="shared" si="15"/>
        <v>0</v>
      </c>
    </row>
    <row r="62" spans="1:8" x14ac:dyDescent="0.35">
      <c r="A62" s="20">
        <f t="shared" si="8"/>
        <v>47484</v>
      </c>
      <c r="B62" s="21">
        <f t="shared" si="9"/>
        <v>38</v>
      </c>
      <c r="C62" s="22">
        <f t="shared" si="10"/>
        <v>62.84</v>
      </c>
      <c r="D62" s="22">
        <f t="shared" si="11"/>
        <v>120</v>
      </c>
      <c r="E62" s="22">
        <f t="shared" si="12"/>
        <v>3235.86</v>
      </c>
      <c r="F62" s="22">
        <f t="shared" si="13"/>
        <v>0</v>
      </c>
      <c r="G62" s="22">
        <f t="shared" si="14"/>
        <v>0</v>
      </c>
      <c r="H62" s="22">
        <f t="shared" si="15"/>
        <v>0</v>
      </c>
    </row>
    <row r="63" spans="1:8" x14ac:dyDescent="0.35">
      <c r="A63" s="20">
        <f t="shared" si="8"/>
        <v>47515</v>
      </c>
      <c r="B63" s="21">
        <f t="shared" si="9"/>
        <v>39</v>
      </c>
      <c r="C63" s="22">
        <f t="shared" si="10"/>
        <v>61.75</v>
      </c>
      <c r="D63" s="22">
        <f t="shared" si="11"/>
        <v>120</v>
      </c>
      <c r="E63" s="22">
        <f t="shared" si="12"/>
        <v>3177.61</v>
      </c>
      <c r="F63" s="22">
        <f t="shared" si="13"/>
        <v>0</v>
      </c>
      <c r="G63" s="22">
        <f t="shared" si="14"/>
        <v>0</v>
      </c>
      <c r="H63" s="22">
        <f t="shared" si="15"/>
        <v>0</v>
      </c>
    </row>
    <row r="64" spans="1:8" x14ac:dyDescent="0.35">
      <c r="A64" s="20">
        <f t="shared" si="8"/>
        <v>47543</v>
      </c>
      <c r="B64" s="21">
        <f t="shared" si="9"/>
        <v>40</v>
      </c>
      <c r="C64" s="22">
        <f t="shared" si="10"/>
        <v>60.64</v>
      </c>
      <c r="D64" s="22">
        <f t="shared" si="11"/>
        <v>120</v>
      </c>
      <c r="E64" s="22">
        <f t="shared" si="12"/>
        <v>3118.25</v>
      </c>
      <c r="F64" s="22">
        <f t="shared" si="13"/>
        <v>0</v>
      </c>
      <c r="G64" s="22">
        <f t="shared" si="14"/>
        <v>0</v>
      </c>
      <c r="H64" s="22">
        <f t="shared" si="15"/>
        <v>0</v>
      </c>
    </row>
    <row r="65" spans="1:8" x14ac:dyDescent="0.35">
      <c r="A65" s="20">
        <f t="shared" si="8"/>
        <v>47574</v>
      </c>
      <c r="B65" s="21">
        <f t="shared" si="9"/>
        <v>41</v>
      </c>
      <c r="C65" s="22">
        <f t="shared" si="10"/>
        <v>59.51</v>
      </c>
      <c r="D65" s="22">
        <f t="shared" si="11"/>
        <v>120</v>
      </c>
      <c r="E65" s="22">
        <f t="shared" si="12"/>
        <v>3057.76</v>
      </c>
      <c r="F65" s="22">
        <f t="shared" si="13"/>
        <v>0</v>
      </c>
      <c r="G65" s="22">
        <f t="shared" si="14"/>
        <v>0</v>
      </c>
      <c r="H65" s="22">
        <f t="shared" si="15"/>
        <v>0</v>
      </c>
    </row>
    <row r="66" spans="1:8" x14ac:dyDescent="0.35">
      <c r="A66" s="20">
        <f t="shared" si="8"/>
        <v>47604</v>
      </c>
      <c r="B66" s="21">
        <f t="shared" si="9"/>
        <v>42</v>
      </c>
      <c r="C66" s="22">
        <f t="shared" si="10"/>
        <v>58.35</v>
      </c>
      <c r="D66" s="22">
        <f t="shared" si="11"/>
        <v>120</v>
      </c>
      <c r="E66" s="22">
        <f t="shared" si="12"/>
        <v>2996.11</v>
      </c>
      <c r="F66" s="22">
        <f t="shared" si="13"/>
        <v>0</v>
      </c>
      <c r="G66" s="22">
        <f t="shared" si="14"/>
        <v>0</v>
      </c>
      <c r="H66" s="22">
        <f t="shared" si="15"/>
        <v>0</v>
      </c>
    </row>
    <row r="67" spans="1:8" x14ac:dyDescent="0.35">
      <c r="A67" s="20">
        <f t="shared" si="8"/>
        <v>47635</v>
      </c>
      <c r="B67" s="21">
        <f t="shared" si="9"/>
        <v>43</v>
      </c>
      <c r="C67" s="22">
        <f t="shared" si="10"/>
        <v>57.18</v>
      </c>
      <c r="D67" s="22">
        <f t="shared" si="11"/>
        <v>120</v>
      </c>
      <c r="E67" s="22">
        <f t="shared" si="12"/>
        <v>2933.29</v>
      </c>
      <c r="F67" s="22">
        <f t="shared" si="13"/>
        <v>0</v>
      </c>
      <c r="G67" s="22">
        <f t="shared" si="14"/>
        <v>0</v>
      </c>
      <c r="H67" s="22">
        <f t="shared" si="15"/>
        <v>0</v>
      </c>
    </row>
    <row r="68" spans="1:8" x14ac:dyDescent="0.35">
      <c r="A68" s="20">
        <f t="shared" si="8"/>
        <v>47665</v>
      </c>
      <c r="B68" s="21">
        <f t="shared" si="9"/>
        <v>44</v>
      </c>
      <c r="C68" s="22">
        <f t="shared" si="10"/>
        <v>55.98</v>
      </c>
      <c r="D68" s="22">
        <f t="shared" si="11"/>
        <v>120</v>
      </c>
      <c r="E68" s="22">
        <f t="shared" si="12"/>
        <v>2869.27</v>
      </c>
      <c r="F68" s="22">
        <f t="shared" si="13"/>
        <v>0</v>
      </c>
      <c r="G68" s="22">
        <f t="shared" si="14"/>
        <v>0</v>
      </c>
      <c r="H68" s="22">
        <f t="shared" si="15"/>
        <v>0</v>
      </c>
    </row>
    <row r="69" spans="1:8" x14ac:dyDescent="0.35">
      <c r="A69" s="20">
        <f t="shared" si="8"/>
        <v>47696</v>
      </c>
      <c r="B69" s="21">
        <f t="shared" si="9"/>
        <v>45</v>
      </c>
      <c r="C69" s="22">
        <f t="shared" si="10"/>
        <v>54.76</v>
      </c>
      <c r="D69" s="22">
        <f t="shared" si="11"/>
        <v>120</v>
      </c>
      <c r="E69" s="22">
        <f t="shared" si="12"/>
        <v>2804.03</v>
      </c>
      <c r="F69" s="22">
        <f t="shared" si="13"/>
        <v>0</v>
      </c>
      <c r="G69" s="22">
        <f t="shared" si="14"/>
        <v>0</v>
      </c>
      <c r="H69" s="22">
        <f t="shared" si="15"/>
        <v>0</v>
      </c>
    </row>
    <row r="70" spans="1:8" x14ac:dyDescent="0.35">
      <c r="A70" s="20">
        <f t="shared" si="8"/>
        <v>47727</v>
      </c>
      <c r="B70" s="21">
        <f t="shared" si="9"/>
        <v>46</v>
      </c>
      <c r="C70" s="22">
        <f t="shared" si="10"/>
        <v>53.51</v>
      </c>
      <c r="D70" s="22">
        <f t="shared" si="11"/>
        <v>120</v>
      </c>
      <c r="E70" s="22">
        <f t="shared" si="12"/>
        <v>2737.54</v>
      </c>
      <c r="F70" s="22">
        <f t="shared" si="13"/>
        <v>0</v>
      </c>
      <c r="G70" s="22">
        <f t="shared" si="14"/>
        <v>0</v>
      </c>
      <c r="H70" s="22">
        <f t="shared" si="15"/>
        <v>0</v>
      </c>
    </row>
    <row r="71" spans="1:8" x14ac:dyDescent="0.35">
      <c r="A71" s="20">
        <f t="shared" si="8"/>
        <v>47757</v>
      </c>
      <c r="B71" s="21">
        <f t="shared" si="9"/>
        <v>47</v>
      </c>
      <c r="C71" s="22">
        <f t="shared" si="10"/>
        <v>52.24</v>
      </c>
      <c r="D71" s="22">
        <f t="shared" si="11"/>
        <v>120</v>
      </c>
      <c r="E71" s="22">
        <f t="shared" si="12"/>
        <v>2669.78</v>
      </c>
      <c r="F71" s="22">
        <f t="shared" si="13"/>
        <v>0</v>
      </c>
      <c r="G71" s="22">
        <f t="shared" si="14"/>
        <v>0</v>
      </c>
      <c r="H71" s="22">
        <f t="shared" si="15"/>
        <v>0</v>
      </c>
    </row>
    <row r="72" spans="1:8" x14ac:dyDescent="0.35">
      <c r="A72" s="20">
        <f t="shared" si="8"/>
        <v>47788</v>
      </c>
      <c r="B72" s="21">
        <f t="shared" si="9"/>
        <v>48</v>
      </c>
      <c r="C72" s="22">
        <f t="shared" si="10"/>
        <v>50.95</v>
      </c>
      <c r="D72" s="22">
        <f t="shared" si="11"/>
        <v>120</v>
      </c>
      <c r="E72" s="22">
        <f t="shared" si="12"/>
        <v>2600.73</v>
      </c>
      <c r="F72" s="22">
        <f t="shared" si="13"/>
        <v>0</v>
      </c>
      <c r="G72" s="22">
        <f t="shared" si="14"/>
        <v>0</v>
      </c>
      <c r="H72" s="22">
        <f t="shared" si="15"/>
        <v>0</v>
      </c>
    </row>
    <row r="73" spans="1:8" x14ac:dyDescent="0.35">
      <c r="A73" s="20">
        <f t="shared" si="8"/>
        <v>47818</v>
      </c>
      <c r="B73" s="21">
        <f t="shared" si="9"/>
        <v>49</v>
      </c>
      <c r="C73" s="22">
        <f t="shared" si="10"/>
        <v>49.63</v>
      </c>
      <c r="D73" s="22">
        <f t="shared" si="11"/>
        <v>120</v>
      </c>
      <c r="E73" s="22">
        <f t="shared" si="12"/>
        <v>2530.36</v>
      </c>
      <c r="F73" s="22">
        <f t="shared" si="13"/>
        <v>0</v>
      </c>
      <c r="G73" s="22">
        <f t="shared" si="14"/>
        <v>0</v>
      </c>
      <c r="H73" s="22">
        <f t="shared" si="15"/>
        <v>0</v>
      </c>
    </row>
    <row r="74" spans="1:8" x14ac:dyDescent="0.35">
      <c r="A74" s="20">
        <f t="shared" si="8"/>
        <v>47849</v>
      </c>
      <c r="B74" s="21">
        <f t="shared" si="9"/>
        <v>50</v>
      </c>
      <c r="C74" s="22">
        <f t="shared" si="10"/>
        <v>48.29</v>
      </c>
      <c r="D74" s="22">
        <f t="shared" si="11"/>
        <v>120</v>
      </c>
      <c r="E74" s="22">
        <f t="shared" si="12"/>
        <v>2458.65</v>
      </c>
      <c r="F74" s="22">
        <f t="shared" si="13"/>
        <v>0</v>
      </c>
      <c r="G74" s="22">
        <f t="shared" si="14"/>
        <v>0</v>
      </c>
      <c r="H74" s="22">
        <f t="shared" si="15"/>
        <v>0</v>
      </c>
    </row>
    <row r="75" spans="1:8" x14ac:dyDescent="0.35">
      <c r="A75" s="20">
        <f t="shared" si="8"/>
        <v>47880</v>
      </c>
      <c r="B75" s="21">
        <f t="shared" si="9"/>
        <v>51</v>
      </c>
      <c r="C75" s="22">
        <f t="shared" si="10"/>
        <v>46.92</v>
      </c>
      <c r="D75" s="22">
        <f t="shared" si="11"/>
        <v>120</v>
      </c>
      <c r="E75" s="22">
        <f t="shared" si="12"/>
        <v>2385.5700000000002</v>
      </c>
      <c r="F75" s="22">
        <f t="shared" si="13"/>
        <v>0</v>
      </c>
      <c r="G75" s="22">
        <f t="shared" si="14"/>
        <v>0</v>
      </c>
      <c r="H75" s="22">
        <f t="shared" si="15"/>
        <v>0</v>
      </c>
    </row>
    <row r="76" spans="1:8" x14ac:dyDescent="0.35">
      <c r="A76" s="20">
        <f t="shared" si="8"/>
        <v>47908</v>
      </c>
      <c r="B76" s="21">
        <f t="shared" si="9"/>
        <v>52</v>
      </c>
      <c r="C76" s="22">
        <f t="shared" si="10"/>
        <v>45.52</v>
      </c>
      <c r="D76" s="22">
        <f t="shared" si="11"/>
        <v>120</v>
      </c>
      <c r="E76" s="22">
        <f t="shared" si="12"/>
        <v>2311.09</v>
      </c>
      <c r="F76" s="22">
        <f t="shared" si="13"/>
        <v>0</v>
      </c>
      <c r="G76" s="22">
        <f t="shared" si="14"/>
        <v>0</v>
      </c>
      <c r="H76" s="22">
        <f t="shared" si="15"/>
        <v>0</v>
      </c>
    </row>
    <row r="77" spans="1:8" x14ac:dyDescent="0.35">
      <c r="A77" s="20">
        <f t="shared" si="8"/>
        <v>47939</v>
      </c>
      <c r="B77" s="21">
        <f t="shared" si="9"/>
        <v>53</v>
      </c>
      <c r="C77" s="22">
        <f t="shared" si="10"/>
        <v>44.1</v>
      </c>
      <c r="D77" s="22">
        <f t="shared" si="11"/>
        <v>120</v>
      </c>
      <c r="E77" s="22">
        <f t="shared" si="12"/>
        <v>2235.19</v>
      </c>
      <c r="F77" s="22">
        <f t="shared" si="13"/>
        <v>0</v>
      </c>
      <c r="G77" s="22">
        <f t="shared" si="14"/>
        <v>0</v>
      </c>
      <c r="H77" s="22">
        <f t="shared" si="15"/>
        <v>0</v>
      </c>
    </row>
    <row r="78" spans="1:8" x14ac:dyDescent="0.35">
      <c r="A78" s="20">
        <f t="shared" si="8"/>
        <v>47969</v>
      </c>
      <c r="B78" s="21">
        <f t="shared" si="9"/>
        <v>54</v>
      </c>
      <c r="C78" s="22">
        <f t="shared" si="10"/>
        <v>42.65</v>
      </c>
      <c r="D78" s="22">
        <f t="shared" si="11"/>
        <v>120</v>
      </c>
      <c r="E78" s="22">
        <f t="shared" si="12"/>
        <v>2157.84</v>
      </c>
      <c r="F78" s="22">
        <f t="shared" si="13"/>
        <v>0</v>
      </c>
      <c r="G78" s="22">
        <f t="shared" si="14"/>
        <v>0</v>
      </c>
      <c r="H78" s="22">
        <f t="shared" si="15"/>
        <v>0</v>
      </c>
    </row>
    <row r="79" spans="1:8" x14ac:dyDescent="0.35">
      <c r="A79" s="20">
        <f t="shared" si="8"/>
        <v>48000</v>
      </c>
      <c r="B79" s="21">
        <f t="shared" si="9"/>
        <v>55</v>
      </c>
      <c r="C79" s="22">
        <f t="shared" si="10"/>
        <v>41.18</v>
      </c>
      <c r="D79" s="22">
        <f t="shared" si="11"/>
        <v>120</v>
      </c>
      <c r="E79" s="22">
        <f t="shared" si="12"/>
        <v>2079.02</v>
      </c>
      <c r="F79" s="22">
        <f t="shared" si="13"/>
        <v>0</v>
      </c>
      <c r="G79" s="22">
        <f t="shared" si="14"/>
        <v>0</v>
      </c>
      <c r="H79" s="22">
        <f t="shared" si="15"/>
        <v>0</v>
      </c>
    </row>
    <row r="80" spans="1:8" x14ac:dyDescent="0.35">
      <c r="A80" s="20">
        <f t="shared" si="8"/>
        <v>48030</v>
      </c>
      <c r="B80" s="21">
        <f t="shared" si="9"/>
        <v>56</v>
      </c>
      <c r="C80" s="22">
        <f t="shared" si="10"/>
        <v>39.67</v>
      </c>
      <c r="D80" s="22">
        <f t="shared" si="11"/>
        <v>120</v>
      </c>
      <c r="E80" s="22">
        <f t="shared" si="12"/>
        <v>1998.69</v>
      </c>
      <c r="F80" s="22">
        <f t="shared" si="13"/>
        <v>0</v>
      </c>
      <c r="G80" s="22">
        <f t="shared" si="14"/>
        <v>0</v>
      </c>
      <c r="H80" s="22">
        <f t="shared" si="15"/>
        <v>0</v>
      </c>
    </row>
    <row r="81" spans="1:8" x14ac:dyDescent="0.35">
      <c r="A81" s="20">
        <f t="shared" si="8"/>
        <v>48061</v>
      </c>
      <c r="B81" s="21">
        <f t="shared" si="9"/>
        <v>57</v>
      </c>
      <c r="C81" s="22">
        <f t="shared" si="10"/>
        <v>38.14</v>
      </c>
      <c r="D81" s="22">
        <f t="shared" si="11"/>
        <v>120</v>
      </c>
      <c r="E81" s="22">
        <f t="shared" si="12"/>
        <v>1916.83</v>
      </c>
      <c r="F81" s="22">
        <f t="shared" si="13"/>
        <v>0</v>
      </c>
      <c r="G81" s="22">
        <f t="shared" si="14"/>
        <v>0</v>
      </c>
      <c r="H81" s="22">
        <f t="shared" si="15"/>
        <v>0</v>
      </c>
    </row>
    <row r="82" spans="1:8" x14ac:dyDescent="0.35">
      <c r="A82" s="20">
        <f t="shared" si="8"/>
        <v>48092</v>
      </c>
      <c r="B82" s="21">
        <f t="shared" si="9"/>
        <v>58</v>
      </c>
      <c r="C82" s="22">
        <f t="shared" si="10"/>
        <v>36.58</v>
      </c>
      <c r="D82" s="22">
        <f t="shared" si="11"/>
        <v>120</v>
      </c>
      <c r="E82" s="22">
        <f t="shared" si="12"/>
        <v>1833.41</v>
      </c>
      <c r="F82" s="22">
        <f t="shared" si="13"/>
        <v>0</v>
      </c>
      <c r="G82" s="22">
        <f t="shared" si="14"/>
        <v>0</v>
      </c>
      <c r="H82" s="22">
        <f t="shared" si="15"/>
        <v>0</v>
      </c>
    </row>
    <row r="83" spans="1:8" x14ac:dyDescent="0.35">
      <c r="A83" s="20">
        <f t="shared" si="8"/>
        <v>48122</v>
      </c>
      <c r="B83" s="21">
        <f t="shared" si="9"/>
        <v>59</v>
      </c>
      <c r="C83" s="22">
        <f t="shared" si="10"/>
        <v>34.99</v>
      </c>
      <c r="D83" s="22">
        <f t="shared" si="11"/>
        <v>120</v>
      </c>
      <c r="E83" s="22">
        <f t="shared" si="12"/>
        <v>1748.4</v>
      </c>
      <c r="F83" s="22">
        <f t="shared" si="13"/>
        <v>0</v>
      </c>
      <c r="G83" s="22">
        <f t="shared" si="14"/>
        <v>0</v>
      </c>
      <c r="H83" s="22">
        <f t="shared" si="15"/>
        <v>0</v>
      </c>
    </row>
    <row r="84" spans="1:8" x14ac:dyDescent="0.35">
      <c r="A84" s="20">
        <f t="shared" si="8"/>
        <v>48153</v>
      </c>
      <c r="B84" s="21">
        <f t="shared" si="9"/>
        <v>60</v>
      </c>
      <c r="C84" s="22">
        <f t="shared" si="10"/>
        <v>33.369999999999997</v>
      </c>
      <c r="D84" s="22">
        <f t="shared" si="11"/>
        <v>120</v>
      </c>
      <c r="E84" s="22">
        <f t="shared" si="12"/>
        <v>1661.77</v>
      </c>
      <c r="F84" s="22">
        <f t="shared" si="13"/>
        <v>0</v>
      </c>
      <c r="G84" s="22">
        <f t="shared" si="14"/>
        <v>0</v>
      </c>
      <c r="H84" s="22">
        <f t="shared" si="15"/>
        <v>0</v>
      </c>
    </row>
    <row r="85" spans="1:8" x14ac:dyDescent="0.35">
      <c r="A85" s="20">
        <f t="shared" si="8"/>
        <v>48183</v>
      </c>
      <c r="B85" s="21">
        <f t="shared" si="9"/>
        <v>61</v>
      </c>
      <c r="C85" s="22">
        <f t="shared" si="10"/>
        <v>31.71</v>
      </c>
      <c r="D85" s="22">
        <f t="shared" si="11"/>
        <v>120</v>
      </c>
      <c r="E85" s="22">
        <f t="shared" si="12"/>
        <v>1573.48</v>
      </c>
      <c r="F85" s="22">
        <f t="shared" si="13"/>
        <v>0</v>
      </c>
      <c r="G85" s="22">
        <f t="shared" si="14"/>
        <v>0</v>
      </c>
      <c r="H85" s="22">
        <f t="shared" si="15"/>
        <v>0</v>
      </c>
    </row>
    <row r="86" spans="1:8" x14ac:dyDescent="0.35">
      <c r="A86" s="20">
        <f t="shared" si="8"/>
        <v>48214</v>
      </c>
      <c r="B86" s="21">
        <f t="shared" si="9"/>
        <v>62</v>
      </c>
      <c r="C86" s="22">
        <f t="shared" si="10"/>
        <v>30.03</v>
      </c>
      <c r="D86" s="22">
        <f t="shared" si="11"/>
        <v>120</v>
      </c>
      <c r="E86" s="22">
        <f t="shared" si="12"/>
        <v>1483.51</v>
      </c>
      <c r="F86" s="22">
        <f t="shared" si="13"/>
        <v>0</v>
      </c>
      <c r="G86" s="22">
        <f t="shared" si="14"/>
        <v>0</v>
      </c>
      <c r="H86" s="22">
        <f t="shared" si="15"/>
        <v>0</v>
      </c>
    </row>
    <row r="87" spans="1:8" x14ac:dyDescent="0.35">
      <c r="A87" s="20">
        <f t="shared" si="8"/>
        <v>48245</v>
      </c>
      <c r="B87" s="21">
        <f t="shared" si="9"/>
        <v>63</v>
      </c>
      <c r="C87" s="22">
        <f t="shared" si="10"/>
        <v>28.31</v>
      </c>
      <c r="D87" s="22">
        <f t="shared" si="11"/>
        <v>120</v>
      </c>
      <c r="E87" s="22">
        <f t="shared" si="12"/>
        <v>1391.82</v>
      </c>
      <c r="F87" s="22">
        <f t="shared" si="13"/>
        <v>0</v>
      </c>
      <c r="G87" s="22">
        <f t="shared" si="14"/>
        <v>0</v>
      </c>
      <c r="H87" s="22">
        <f t="shared" si="15"/>
        <v>0</v>
      </c>
    </row>
    <row r="88" spans="1:8" x14ac:dyDescent="0.35">
      <c r="A88" s="20">
        <f t="shared" si="8"/>
        <v>48274</v>
      </c>
      <c r="B88" s="21">
        <f t="shared" si="9"/>
        <v>64</v>
      </c>
      <c r="C88" s="22">
        <f t="shared" si="10"/>
        <v>26.56</v>
      </c>
      <c r="D88" s="22">
        <f t="shared" si="11"/>
        <v>120</v>
      </c>
      <c r="E88" s="22">
        <f t="shared" si="12"/>
        <v>1298.3800000000001</v>
      </c>
      <c r="F88" s="22">
        <f t="shared" si="13"/>
        <v>0</v>
      </c>
      <c r="G88" s="22">
        <f t="shared" si="14"/>
        <v>0</v>
      </c>
      <c r="H88" s="22">
        <f t="shared" si="15"/>
        <v>0</v>
      </c>
    </row>
    <row r="89" spans="1:8" x14ac:dyDescent="0.35">
      <c r="A89" s="20">
        <f t="shared" ref="A89:A120" si="16">EDATE($B$9,B89-1)</f>
        <v>48305</v>
      </c>
      <c r="B89" s="21">
        <f t="shared" ref="B89:B120" si="17">B88+1</f>
        <v>65</v>
      </c>
      <c r="C89" s="22">
        <f t="shared" ref="C89:C120" si="18">IF(E88&lt;=0,0,ROUND(E88*$B$6/12,2))</f>
        <v>24.78</v>
      </c>
      <c r="D89" s="22">
        <f t="shared" ref="D89:D120" si="19">IF(E88&lt;=0,0,MIN($B$7,E88+C89))</f>
        <v>120</v>
      </c>
      <c r="E89" s="22">
        <f t="shared" ref="E89:E120" si="20">IF(E88&lt;=0,0,ROUND(E88+C89-D89,2))</f>
        <v>1203.1600000000001</v>
      </c>
      <c r="F89" s="22">
        <f t="shared" ref="F89:F120" si="21">IF(H88&lt;=0,0,ROUND(H88*$B$6/12,2))</f>
        <v>0</v>
      </c>
      <c r="G89" s="22">
        <f t="shared" ref="G89:G120" si="22">IF(H88&lt;=0,0,MIN($B$8,H88+F89))</f>
        <v>0</v>
      </c>
      <c r="H89" s="22">
        <f t="shared" ref="H89:H120" si="23">IF(H88&lt;=0,0,ROUND(H88+F89-G89,2))</f>
        <v>0</v>
      </c>
    </row>
    <row r="90" spans="1:8" x14ac:dyDescent="0.35">
      <c r="A90" s="20">
        <f t="shared" si="16"/>
        <v>48335</v>
      </c>
      <c r="B90" s="21">
        <f t="shared" si="17"/>
        <v>66</v>
      </c>
      <c r="C90" s="22">
        <f t="shared" si="18"/>
        <v>22.96</v>
      </c>
      <c r="D90" s="22">
        <f t="shared" si="19"/>
        <v>120</v>
      </c>
      <c r="E90" s="22">
        <f t="shared" si="20"/>
        <v>1106.1199999999999</v>
      </c>
      <c r="F90" s="22">
        <f t="shared" si="21"/>
        <v>0</v>
      </c>
      <c r="G90" s="22">
        <f t="shared" si="22"/>
        <v>0</v>
      </c>
      <c r="H90" s="22">
        <f t="shared" si="23"/>
        <v>0</v>
      </c>
    </row>
    <row r="91" spans="1:8" x14ac:dyDescent="0.35">
      <c r="A91" s="20">
        <f t="shared" si="16"/>
        <v>48366</v>
      </c>
      <c r="B91" s="21">
        <f t="shared" si="17"/>
        <v>67</v>
      </c>
      <c r="C91" s="22">
        <f t="shared" si="18"/>
        <v>21.11</v>
      </c>
      <c r="D91" s="22">
        <f t="shared" si="19"/>
        <v>120</v>
      </c>
      <c r="E91" s="22">
        <f t="shared" si="20"/>
        <v>1007.23</v>
      </c>
      <c r="F91" s="22">
        <f t="shared" si="21"/>
        <v>0</v>
      </c>
      <c r="G91" s="22">
        <f t="shared" si="22"/>
        <v>0</v>
      </c>
      <c r="H91" s="22">
        <f t="shared" si="23"/>
        <v>0</v>
      </c>
    </row>
    <row r="92" spans="1:8" x14ac:dyDescent="0.35">
      <c r="A92" s="20">
        <f t="shared" si="16"/>
        <v>48396</v>
      </c>
      <c r="B92" s="21">
        <f t="shared" si="17"/>
        <v>68</v>
      </c>
      <c r="C92" s="22">
        <f t="shared" si="18"/>
        <v>19.22</v>
      </c>
      <c r="D92" s="22">
        <f t="shared" si="19"/>
        <v>120</v>
      </c>
      <c r="E92" s="22">
        <f t="shared" si="20"/>
        <v>906.45</v>
      </c>
      <c r="F92" s="22">
        <f t="shared" si="21"/>
        <v>0</v>
      </c>
      <c r="G92" s="22">
        <f t="shared" si="22"/>
        <v>0</v>
      </c>
      <c r="H92" s="22">
        <f t="shared" si="23"/>
        <v>0</v>
      </c>
    </row>
    <row r="93" spans="1:8" x14ac:dyDescent="0.35">
      <c r="A93" s="20">
        <f t="shared" si="16"/>
        <v>48427</v>
      </c>
      <c r="B93" s="21">
        <f t="shared" si="17"/>
        <v>69</v>
      </c>
      <c r="C93" s="22">
        <f t="shared" si="18"/>
        <v>17.3</v>
      </c>
      <c r="D93" s="22">
        <f t="shared" si="19"/>
        <v>120</v>
      </c>
      <c r="E93" s="22">
        <f t="shared" si="20"/>
        <v>803.75</v>
      </c>
      <c r="F93" s="22">
        <f t="shared" si="21"/>
        <v>0</v>
      </c>
      <c r="G93" s="22">
        <f t="shared" si="22"/>
        <v>0</v>
      </c>
      <c r="H93" s="22">
        <f t="shared" si="23"/>
        <v>0</v>
      </c>
    </row>
    <row r="94" spans="1:8" x14ac:dyDescent="0.35">
      <c r="A94" s="20">
        <f t="shared" si="16"/>
        <v>48458</v>
      </c>
      <c r="B94" s="21">
        <f t="shared" si="17"/>
        <v>70</v>
      </c>
      <c r="C94" s="22">
        <f t="shared" si="18"/>
        <v>15.34</v>
      </c>
      <c r="D94" s="22">
        <f t="shared" si="19"/>
        <v>120</v>
      </c>
      <c r="E94" s="22">
        <f t="shared" si="20"/>
        <v>699.09</v>
      </c>
      <c r="F94" s="22">
        <f t="shared" si="21"/>
        <v>0</v>
      </c>
      <c r="G94" s="22">
        <f t="shared" si="22"/>
        <v>0</v>
      </c>
      <c r="H94" s="22">
        <f t="shared" si="23"/>
        <v>0</v>
      </c>
    </row>
    <row r="95" spans="1:8" x14ac:dyDescent="0.35">
      <c r="A95" s="20">
        <f t="shared" si="16"/>
        <v>48488</v>
      </c>
      <c r="B95" s="21">
        <f t="shared" si="17"/>
        <v>71</v>
      </c>
      <c r="C95" s="22">
        <f t="shared" si="18"/>
        <v>13.34</v>
      </c>
      <c r="D95" s="22">
        <f t="shared" si="19"/>
        <v>120</v>
      </c>
      <c r="E95" s="22">
        <f t="shared" si="20"/>
        <v>592.42999999999995</v>
      </c>
      <c r="F95" s="22">
        <f t="shared" si="21"/>
        <v>0</v>
      </c>
      <c r="G95" s="22">
        <f t="shared" si="22"/>
        <v>0</v>
      </c>
      <c r="H95" s="22">
        <f t="shared" si="23"/>
        <v>0</v>
      </c>
    </row>
    <row r="96" spans="1:8" x14ac:dyDescent="0.35">
      <c r="A96" s="20">
        <f t="shared" si="16"/>
        <v>48519</v>
      </c>
      <c r="B96" s="21">
        <f t="shared" si="17"/>
        <v>72</v>
      </c>
      <c r="C96" s="22">
        <f t="shared" si="18"/>
        <v>11.31</v>
      </c>
      <c r="D96" s="22">
        <f t="shared" si="19"/>
        <v>120</v>
      </c>
      <c r="E96" s="22">
        <f t="shared" si="20"/>
        <v>483.74</v>
      </c>
      <c r="F96" s="22">
        <f t="shared" si="21"/>
        <v>0</v>
      </c>
      <c r="G96" s="22">
        <f t="shared" si="22"/>
        <v>0</v>
      </c>
      <c r="H96" s="22">
        <f t="shared" si="23"/>
        <v>0</v>
      </c>
    </row>
    <row r="97" spans="1:8" x14ac:dyDescent="0.35">
      <c r="A97" s="20">
        <f t="shared" si="16"/>
        <v>48549</v>
      </c>
      <c r="B97" s="21">
        <f t="shared" si="17"/>
        <v>73</v>
      </c>
      <c r="C97" s="22">
        <f t="shared" si="18"/>
        <v>9.23</v>
      </c>
      <c r="D97" s="22">
        <f t="shared" si="19"/>
        <v>120</v>
      </c>
      <c r="E97" s="22">
        <f t="shared" si="20"/>
        <v>372.97</v>
      </c>
      <c r="F97" s="22">
        <f t="shared" si="21"/>
        <v>0</v>
      </c>
      <c r="G97" s="22">
        <f t="shared" si="22"/>
        <v>0</v>
      </c>
      <c r="H97" s="22">
        <f t="shared" si="23"/>
        <v>0</v>
      </c>
    </row>
    <row r="98" spans="1:8" x14ac:dyDescent="0.35">
      <c r="A98" s="20">
        <f t="shared" si="16"/>
        <v>48580</v>
      </c>
      <c r="B98" s="21">
        <f t="shared" si="17"/>
        <v>74</v>
      </c>
      <c r="C98" s="22">
        <f t="shared" si="18"/>
        <v>7.12</v>
      </c>
      <c r="D98" s="22">
        <f t="shared" si="19"/>
        <v>120</v>
      </c>
      <c r="E98" s="22">
        <f t="shared" si="20"/>
        <v>260.08999999999997</v>
      </c>
      <c r="F98" s="22">
        <f t="shared" si="21"/>
        <v>0</v>
      </c>
      <c r="G98" s="22">
        <f t="shared" si="22"/>
        <v>0</v>
      </c>
      <c r="H98" s="22">
        <f t="shared" si="23"/>
        <v>0</v>
      </c>
    </row>
    <row r="99" spans="1:8" x14ac:dyDescent="0.35">
      <c r="A99" s="20">
        <f t="shared" si="16"/>
        <v>48611</v>
      </c>
      <c r="B99" s="21">
        <f t="shared" si="17"/>
        <v>75</v>
      </c>
      <c r="C99" s="22">
        <f t="shared" si="18"/>
        <v>4.96</v>
      </c>
      <c r="D99" s="22">
        <f t="shared" si="19"/>
        <v>120</v>
      </c>
      <c r="E99" s="22">
        <f t="shared" si="20"/>
        <v>145.05000000000001</v>
      </c>
      <c r="F99" s="22">
        <f t="shared" si="21"/>
        <v>0</v>
      </c>
      <c r="G99" s="22">
        <f t="shared" si="22"/>
        <v>0</v>
      </c>
      <c r="H99" s="22">
        <f t="shared" si="23"/>
        <v>0</v>
      </c>
    </row>
    <row r="100" spans="1:8" x14ac:dyDescent="0.35">
      <c r="A100" s="20">
        <f t="shared" si="16"/>
        <v>48639</v>
      </c>
      <c r="B100" s="21">
        <f t="shared" si="17"/>
        <v>76</v>
      </c>
      <c r="C100" s="22">
        <f t="shared" si="18"/>
        <v>2.77</v>
      </c>
      <c r="D100" s="22">
        <f t="shared" si="19"/>
        <v>120</v>
      </c>
      <c r="E100" s="22">
        <f t="shared" si="20"/>
        <v>27.82</v>
      </c>
      <c r="F100" s="22">
        <f t="shared" si="21"/>
        <v>0</v>
      </c>
      <c r="G100" s="22">
        <f t="shared" si="22"/>
        <v>0</v>
      </c>
      <c r="H100" s="22">
        <f t="shared" si="23"/>
        <v>0</v>
      </c>
    </row>
    <row r="101" spans="1:8" x14ac:dyDescent="0.35">
      <c r="A101" s="20">
        <f t="shared" si="16"/>
        <v>48670</v>
      </c>
      <c r="B101" s="21">
        <f t="shared" si="17"/>
        <v>77</v>
      </c>
      <c r="C101" s="22">
        <f t="shared" si="18"/>
        <v>0.53</v>
      </c>
      <c r="D101" s="22">
        <f t="shared" si="19"/>
        <v>28.35</v>
      </c>
      <c r="E101" s="22">
        <f t="shared" si="20"/>
        <v>0</v>
      </c>
      <c r="F101" s="22">
        <f t="shared" si="21"/>
        <v>0</v>
      </c>
      <c r="G101" s="22">
        <f t="shared" si="22"/>
        <v>0</v>
      </c>
      <c r="H101" s="22">
        <f t="shared" si="23"/>
        <v>0</v>
      </c>
    </row>
    <row r="102" spans="1:8" x14ac:dyDescent="0.35">
      <c r="A102" s="20">
        <f t="shared" si="16"/>
        <v>48700</v>
      </c>
      <c r="B102" s="21">
        <f t="shared" si="17"/>
        <v>78</v>
      </c>
      <c r="C102" s="22">
        <f t="shared" si="18"/>
        <v>0</v>
      </c>
      <c r="D102" s="22">
        <f t="shared" si="19"/>
        <v>0</v>
      </c>
      <c r="E102" s="22">
        <f t="shared" si="20"/>
        <v>0</v>
      </c>
      <c r="F102" s="22">
        <f t="shared" si="21"/>
        <v>0</v>
      </c>
      <c r="G102" s="22">
        <f t="shared" si="22"/>
        <v>0</v>
      </c>
      <c r="H102" s="22">
        <f t="shared" si="23"/>
        <v>0</v>
      </c>
    </row>
    <row r="103" spans="1:8" x14ac:dyDescent="0.35">
      <c r="A103" s="20">
        <f t="shared" si="16"/>
        <v>48731</v>
      </c>
      <c r="B103" s="21">
        <f t="shared" si="17"/>
        <v>79</v>
      </c>
      <c r="C103" s="22">
        <f t="shared" si="18"/>
        <v>0</v>
      </c>
      <c r="D103" s="22">
        <f t="shared" si="19"/>
        <v>0</v>
      </c>
      <c r="E103" s="22">
        <f t="shared" si="20"/>
        <v>0</v>
      </c>
      <c r="F103" s="22">
        <f t="shared" si="21"/>
        <v>0</v>
      </c>
      <c r="G103" s="22">
        <f t="shared" si="22"/>
        <v>0</v>
      </c>
      <c r="H103" s="22">
        <f t="shared" si="23"/>
        <v>0</v>
      </c>
    </row>
    <row r="104" spans="1:8" x14ac:dyDescent="0.35">
      <c r="A104" s="20">
        <f t="shared" si="16"/>
        <v>48761</v>
      </c>
      <c r="B104" s="21">
        <f t="shared" si="17"/>
        <v>80</v>
      </c>
      <c r="C104" s="22">
        <f t="shared" si="18"/>
        <v>0</v>
      </c>
      <c r="D104" s="22">
        <f t="shared" si="19"/>
        <v>0</v>
      </c>
      <c r="E104" s="22">
        <f t="shared" si="20"/>
        <v>0</v>
      </c>
      <c r="F104" s="22">
        <f t="shared" si="21"/>
        <v>0</v>
      </c>
      <c r="G104" s="22">
        <f t="shared" si="22"/>
        <v>0</v>
      </c>
      <c r="H104" s="22">
        <f t="shared" si="23"/>
        <v>0</v>
      </c>
    </row>
    <row r="105" spans="1:8" x14ac:dyDescent="0.35">
      <c r="A105" s="20">
        <f t="shared" si="16"/>
        <v>48792</v>
      </c>
      <c r="B105" s="21">
        <f t="shared" si="17"/>
        <v>81</v>
      </c>
      <c r="C105" s="22">
        <f t="shared" si="18"/>
        <v>0</v>
      </c>
      <c r="D105" s="22">
        <f t="shared" si="19"/>
        <v>0</v>
      </c>
      <c r="E105" s="22">
        <f t="shared" si="20"/>
        <v>0</v>
      </c>
      <c r="F105" s="22">
        <f t="shared" si="21"/>
        <v>0</v>
      </c>
      <c r="G105" s="22">
        <f t="shared" si="22"/>
        <v>0</v>
      </c>
      <c r="H105" s="22">
        <f t="shared" si="23"/>
        <v>0</v>
      </c>
    </row>
    <row r="106" spans="1:8" x14ac:dyDescent="0.35">
      <c r="A106" s="20">
        <f t="shared" si="16"/>
        <v>48823</v>
      </c>
      <c r="B106" s="21">
        <f t="shared" si="17"/>
        <v>82</v>
      </c>
      <c r="C106" s="22">
        <f t="shared" si="18"/>
        <v>0</v>
      </c>
      <c r="D106" s="22">
        <f t="shared" si="19"/>
        <v>0</v>
      </c>
      <c r="E106" s="22">
        <f t="shared" si="20"/>
        <v>0</v>
      </c>
      <c r="F106" s="22">
        <f t="shared" si="21"/>
        <v>0</v>
      </c>
      <c r="G106" s="22">
        <f t="shared" si="22"/>
        <v>0</v>
      </c>
      <c r="H106" s="22">
        <f t="shared" si="23"/>
        <v>0</v>
      </c>
    </row>
    <row r="107" spans="1:8" x14ac:dyDescent="0.35">
      <c r="A107" s="20">
        <f t="shared" si="16"/>
        <v>48853</v>
      </c>
      <c r="B107" s="21">
        <f t="shared" si="17"/>
        <v>83</v>
      </c>
      <c r="C107" s="22">
        <f t="shared" si="18"/>
        <v>0</v>
      </c>
      <c r="D107" s="22">
        <f t="shared" si="19"/>
        <v>0</v>
      </c>
      <c r="E107" s="22">
        <f t="shared" si="20"/>
        <v>0</v>
      </c>
      <c r="F107" s="22">
        <f t="shared" si="21"/>
        <v>0</v>
      </c>
      <c r="G107" s="22">
        <f t="shared" si="22"/>
        <v>0</v>
      </c>
      <c r="H107" s="22">
        <f t="shared" si="23"/>
        <v>0</v>
      </c>
    </row>
    <row r="108" spans="1:8" x14ac:dyDescent="0.35">
      <c r="A108" s="20">
        <f t="shared" si="16"/>
        <v>48884</v>
      </c>
      <c r="B108" s="21">
        <f t="shared" si="17"/>
        <v>84</v>
      </c>
      <c r="C108" s="22">
        <f t="shared" si="18"/>
        <v>0</v>
      </c>
      <c r="D108" s="22">
        <f t="shared" si="19"/>
        <v>0</v>
      </c>
      <c r="E108" s="22">
        <f t="shared" si="20"/>
        <v>0</v>
      </c>
      <c r="F108" s="22">
        <f t="shared" si="21"/>
        <v>0</v>
      </c>
      <c r="G108" s="22">
        <f t="shared" si="22"/>
        <v>0</v>
      </c>
      <c r="H108" s="22">
        <f t="shared" si="23"/>
        <v>0</v>
      </c>
    </row>
    <row r="109" spans="1:8" x14ac:dyDescent="0.35">
      <c r="A109" s="20">
        <f t="shared" si="16"/>
        <v>48914</v>
      </c>
      <c r="B109" s="21">
        <f t="shared" si="17"/>
        <v>85</v>
      </c>
      <c r="C109" s="22">
        <f t="shared" si="18"/>
        <v>0</v>
      </c>
      <c r="D109" s="22">
        <f t="shared" si="19"/>
        <v>0</v>
      </c>
      <c r="E109" s="22">
        <f t="shared" si="20"/>
        <v>0</v>
      </c>
      <c r="F109" s="22">
        <f t="shared" si="21"/>
        <v>0</v>
      </c>
      <c r="G109" s="22">
        <f t="shared" si="22"/>
        <v>0</v>
      </c>
      <c r="H109" s="22">
        <f t="shared" si="23"/>
        <v>0</v>
      </c>
    </row>
    <row r="110" spans="1:8" x14ac:dyDescent="0.35">
      <c r="A110" s="20">
        <f t="shared" si="16"/>
        <v>48945</v>
      </c>
      <c r="B110" s="21">
        <f t="shared" si="17"/>
        <v>86</v>
      </c>
      <c r="C110" s="22">
        <f t="shared" si="18"/>
        <v>0</v>
      </c>
      <c r="D110" s="22">
        <f t="shared" si="19"/>
        <v>0</v>
      </c>
      <c r="E110" s="22">
        <f t="shared" si="20"/>
        <v>0</v>
      </c>
      <c r="F110" s="22">
        <f t="shared" si="21"/>
        <v>0</v>
      </c>
      <c r="G110" s="22">
        <f t="shared" si="22"/>
        <v>0</v>
      </c>
      <c r="H110" s="22">
        <f t="shared" si="23"/>
        <v>0</v>
      </c>
    </row>
    <row r="111" spans="1:8" x14ac:dyDescent="0.35">
      <c r="A111" s="20">
        <f t="shared" si="16"/>
        <v>48976</v>
      </c>
      <c r="B111" s="21">
        <f t="shared" si="17"/>
        <v>87</v>
      </c>
      <c r="C111" s="22">
        <f t="shared" si="18"/>
        <v>0</v>
      </c>
      <c r="D111" s="22">
        <f t="shared" si="19"/>
        <v>0</v>
      </c>
      <c r="E111" s="22">
        <f t="shared" si="20"/>
        <v>0</v>
      </c>
      <c r="F111" s="22">
        <f t="shared" si="21"/>
        <v>0</v>
      </c>
      <c r="G111" s="22">
        <f t="shared" si="22"/>
        <v>0</v>
      </c>
      <c r="H111" s="22">
        <f t="shared" si="23"/>
        <v>0</v>
      </c>
    </row>
    <row r="112" spans="1:8" x14ac:dyDescent="0.35">
      <c r="A112" s="20">
        <f t="shared" si="16"/>
        <v>49004</v>
      </c>
      <c r="B112" s="21">
        <f t="shared" si="17"/>
        <v>88</v>
      </c>
      <c r="C112" s="22">
        <f t="shared" si="18"/>
        <v>0</v>
      </c>
      <c r="D112" s="22">
        <f t="shared" si="19"/>
        <v>0</v>
      </c>
      <c r="E112" s="22">
        <f t="shared" si="20"/>
        <v>0</v>
      </c>
      <c r="F112" s="22">
        <f t="shared" si="21"/>
        <v>0</v>
      </c>
      <c r="G112" s="22">
        <f t="shared" si="22"/>
        <v>0</v>
      </c>
      <c r="H112" s="22">
        <f t="shared" si="23"/>
        <v>0</v>
      </c>
    </row>
    <row r="113" spans="1:8" x14ac:dyDescent="0.35">
      <c r="A113" s="20">
        <f t="shared" si="16"/>
        <v>49035</v>
      </c>
      <c r="B113" s="21">
        <f t="shared" si="17"/>
        <v>89</v>
      </c>
      <c r="C113" s="22">
        <f t="shared" si="18"/>
        <v>0</v>
      </c>
      <c r="D113" s="22">
        <f t="shared" si="19"/>
        <v>0</v>
      </c>
      <c r="E113" s="22">
        <f t="shared" si="20"/>
        <v>0</v>
      </c>
      <c r="F113" s="22">
        <f t="shared" si="21"/>
        <v>0</v>
      </c>
      <c r="G113" s="22">
        <f t="shared" si="22"/>
        <v>0</v>
      </c>
      <c r="H113" s="22">
        <f t="shared" si="23"/>
        <v>0</v>
      </c>
    </row>
    <row r="114" spans="1:8" x14ac:dyDescent="0.35">
      <c r="A114" s="20">
        <f t="shared" si="16"/>
        <v>49065</v>
      </c>
      <c r="B114" s="21">
        <f t="shared" si="17"/>
        <v>90</v>
      </c>
      <c r="C114" s="22">
        <f t="shared" si="18"/>
        <v>0</v>
      </c>
      <c r="D114" s="22">
        <f t="shared" si="19"/>
        <v>0</v>
      </c>
      <c r="E114" s="22">
        <f t="shared" si="20"/>
        <v>0</v>
      </c>
      <c r="F114" s="22">
        <f t="shared" si="21"/>
        <v>0</v>
      </c>
      <c r="G114" s="22">
        <f t="shared" si="22"/>
        <v>0</v>
      </c>
      <c r="H114" s="22">
        <f t="shared" si="23"/>
        <v>0</v>
      </c>
    </row>
    <row r="115" spans="1:8" x14ac:dyDescent="0.35">
      <c r="A115" s="20">
        <f t="shared" si="16"/>
        <v>49096</v>
      </c>
      <c r="B115" s="21">
        <f t="shared" si="17"/>
        <v>91</v>
      </c>
      <c r="C115" s="22">
        <f t="shared" si="18"/>
        <v>0</v>
      </c>
      <c r="D115" s="22">
        <f t="shared" si="19"/>
        <v>0</v>
      </c>
      <c r="E115" s="22">
        <f t="shared" si="20"/>
        <v>0</v>
      </c>
      <c r="F115" s="22">
        <f t="shared" si="21"/>
        <v>0</v>
      </c>
      <c r="G115" s="22">
        <f t="shared" si="22"/>
        <v>0</v>
      </c>
      <c r="H115" s="22">
        <f t="shared" si="23"/>
        <v>0</v>
      </c>
    </row>
    <row r="116" spans="1:8" x14ac:dyDescent="0.35">
      <c r="A116" s="20">
        <f t="shared" si="16"/>
        <v>49126</v>
      </c>
      <c r="B116" s="21">
        <f t="shared" si="17"/>
        <v>92</v>
      </c>
      <c r="C116" s="22">
        <f t="shared" si="18"/>
        <v>0</v>
      </c>
      <c r="D116" s="22">
        <f t="shared" si="19"/>
        <v>0</v>
      </c>
      <c r="E116" s="22">
        <f t="shared" si="20"/>
        <v>0</v>
      </c>
      <c r="F116" s="22">
        <f t="shared" si="21"/>
        <v>0</v>
      </c>
      <c r="G116" s="22">
        <f t="shared" si="22"/>
        <v>0</v>
      </c>
      <c r="H116" s="22">
        <f t="shared" si="23"/>
        <v>0</v>
      </c>
    </row>
    <row r="117" spans="1:8" x14ac:dyDescent="0.35">
      <c r="A117" s="20">
        <f t="shared" si="16"/>
        <v>49157</v>
      </c>
      <c r="B117" s="21">
        <f t="shared" si="17"/>
        <v>93</v>
      </c>
      <c r="C117" s="22">
        <f t="shared" si="18"/>
        <v>0</v>
      </c>
      <c r="D117" s="22">
        <f t="shared" si="19"/>
        <v>0</v>
      </c>
      <c r="E117" s="22">
        <f t="shared" si="20"/>
        <v>0</v>
      </c>
      <c r="F117" s="22">
        <f t="shared" si="21"/>
        <v>0</v>
      </c>
      <c r="G117" s="22">
        <f t="shared" si="22"/>
        <v>0</v>
      </c>
      <c r="H117" s="22">
        <f t="shared" si="23"/>
        <v>0</v>
      </c>
    </row>
    <row r="118" spans="1:8" x14ac:dyDescent="0.35">
      <c r="A118" s="20">
        <f t="shared" si="16"/>
        <v>49188</v>
      </c>
      <c r="B118" s="21">
        <f t="shared" si="17"/>
        <v>94</v>
      </c>
      <c r="C118" s="22">
        <f t="shared" si="18"/>
        <v>0</v>
      </c>
      <c r="D118" s="22">
        <f t="shared" si="19"/>
        <v>0</v>
      </c>
      <c r="E118" s="22">
        <f t="shared" si="20"/>
        <v>0</v>
      </c>
      <c r="F118" s="22">
        <f t="shared" si="21"/>
        <v>0</v>
      </c>
      <c r="G118" s="22">
        <f t="shared" si="22"/>
        <v>0</v>
      </c>
      <c r="H118" s="22">
        <f t="shared" si="23"/>
        <v>0</v>
      </c>
    </row>
    <row r="119" spans="1:8" x14ac:dyDescent="0.35">
      <c r="A119" s="20">
        <f t="shared" si="16"/>
        <v>49218</v>
      </c>
      <c r="B119" s="21">
        <f t="shared" si="17"/>
        <v>95</v>
      </c>
      <c r="C119" s="22">
        <f t="shared" si="18"/>
        <v>0</v>
      </c>
      <c r="D119" s="22">
        <f t="shared" si="19"/>
        <v>0</v>
      </c>
      <c r="E119" s="22">
        <f t="shared" si="20"/>
        <v>0</v>
      </c>
      <c r="F119" s="22">
        <f t="shared" si="21"/>
        <v>0</v>
      </c>
      <c r="G119" s="22">
        <f t="shared" si="22"/>
        <v>0</v>
      </c>
      <c r="H119" s="22">
        <f t="shared" si="23"/>
        <v>0</v>
      </c>
    </row>
    <row r="120" spans="1:8" x14ac:dyDescent="0.35">
      <c r="A120" s="20">
        <f t="shared" si="16"/>
        <v>49249</v>
      </c>
      <c r="B120" s="21">
        <f t="shared" si="17"/>
        <v>96</v>
      </c>
      <c r="C120" s="22">
        <f t="shared" si="18"/>
        <v>0</v>
      </c>
      <c r="D120" s="22">
        <f t="shared" si="19"/>
        <v>0</v>
      </c>
      <c r="E120" s="22">
        <f t="shared" si="20"/>
        <v>0</v>
      </c>
      <c r="F120" s="22">
        <f t="shared" si="21"/>
        <v>0</v>
      </c>
      <c r="G120" s="22">
        <f t="shared" si="22"/>
        <v>0</v>
      </c>
      <c r="H120" s="22">
        <f t="shared" si="23"/>
        <v>0</v>
      </c>
    </row>
    <row r="121" spans="1:8" x14ac:dyDescent="0.35">
      <c r="A121" s="20">
        <f t="shared" ref="A121:A152" si="24">EDATE($B$9,B121-1)</f>
        <v>49279</v>
      </c>
      <c r="B121" s="21">
        <f t="shared" ref="B121:B144" si="25">B120+1</f>
        <v>97</v>
      </c>
      <c r="C121" s="22">
        <f t="shared" ref="C121:C144" si="26">IF(E120&lt;=0,0,ROUND(E120*$B$6/12,2))</f>
        <v>0</v>
      </c>
      <c r="D121" s="22">
        <f t="shared" ref="D121:D152" si="27">IF(E120&lt;=0,0,MIN($B$7,E120+C121))</f>
        <v>0</v>
      </c>
      <c r="E121" s="22">
        <f t="shared" ref="E121:E152" si="28">IF(E120&lt;=0,0,ROUND(E120+C121-D121,2))</f>
        <v>0</v>
      </c>
      <c r="F121" s="22">
        <f t="shared" ref="F121:F144" si="29">IF(H120&lt;=0,0,ROUND(H120*$B$6/12,2))</f>
        <v>0</v>
      </c>
      <c r="G121" s="22">
        <f t="shared" ref="G121:G152" si="30">IF(H120&lt;=0,0,MIN($B$8,H120+F121))</f>
        <v>0</v>
      </c>
      <c r="H121" s="22">
        <f t="shared" ref="H121:H152" si="31">IF(H120&lt;=0,0,ROUND(H120+F121-G121,2))</f>
        <v>0</v>
      </c>
    </row>
    <row r="122" spans="1:8" x14ac:dyDescent="0.35">
      <c r="A122" s="20">
        <f t="shared" si="24"/>
        <v>49310</v>
      </c>
      <c r="B122" s="21">
        <f t="shared" si="25"/>
        <v>98</v>
      </c>
      <c r="C122" s="22">
        <f t="shared" si="26"/>
        <v>0</v>
      </c>
      <c r="D122" s="22">
        <f t="shared" si="27"/>
        <v>0</v>
      </c>
      <c r="E122" s="22">
        <f t="shared" si="28"/>
        <v>0</v>
      </c>
      <c r="F122" s="22">
        <f t="shared" si="29"/>
        <v>0</v>
      </c>
      <c r="G122" s="22">
        <f t="shared" si="30"/>
        <v>0</v>
      </c>
      <c r="H122" s="22">
        <f t="shared" si="31"/>
        <v>0</v>
      </c>
    </row>
    <row r="123" spans="1:8" x14ac:dyDescent="0.35">
      <c r="A123" s="20">
        <f t="shared" si="24"/>
        <v>49341</v>
      </c>
      <c r="B123" s="21">
        <f t="shared" si="25"/>
        <v>99</v>
      </c>
      <c r="C123" s="22">
        <f t="shared" si="26"/>
        <v>0</v>
      </c>
      <c r="D123" s="22">
        <f t="shared" si="27"/>
        <v>0</v>
      </c>
      <c r="E123" s="22">
        <f t="shared" si="28"/>
        <v>0</v>
      </c>
      <c r="F123" s="22">
        <f t="shared" si="29"/>
        <v>0</v>
      </c>
      <c r="G123" s="22">
        <f t="shared" si="30"/>
        <v>0</v>
      </c>
      <c r="H123" s="22">
        <f t="shared" si="31"/>
        <v>0</v>
      </c>
    </row>
    <row r="124" spans="1:8" x14ac:dyDescent="0.35">
      <c r="A124" s="20">
        <f t="shared" si="24"/>
        <v>49369</v>
      </c>
      <c r="B124" s="21">
        <f t="shared" si="25"/>
        <v>100</v>
      </c>
      <c r="C124" s="22">
        <f t="shared" si="26"/>
        <v>0</v>
      </c>
      <c r="D124" s="22">
        <f t="shared" si="27"/>
        <v>0</v>
      </c>
      <c r="E124" s="22">
        <f t="shared" si="28"/>
        <v>0</v>
      </c>
      <c r="F124" s="22">
        <f t="shared" si="29"/>
        <v>0</v>
      </c>
      <c r="G124" s="22">
        <f t="shared" si="30"/>
        <v>0</v>
      </c>
      <c r="H124" s="22">
        <f t="shared" si="31"/>
        <v>0</v>
      </c>
    </row>
    <row r="125" spans="1:8" x14ac:dyDescent="0.35">
      <c r="A125" s="20">
        <f t="shared" si="24"/>
        <v>49400</v>
      </c>
      <c r="B125" s="21">
        <f t="shared" si="25"/>
        <v>101</v>
      </c>
      <c r="C125" s="22">
        <f t="shared" si="26"/>
        <v>0</v>
      </c>
      <c r="D125" s="22">
        <f t="shared" si="27"/>
        <v>0</v>
      </c>
      <c r="E125" s="22">
        <f t="shared" si="28"/>
        <v>0</v>
      </c>
      <c r="F125" s="22">
        <f t="shared" si="29"/>
        <v>0</v>
      </c>
      <c r="G125" s="22">
        <f t="shared" si="30"/>
        <v>0</v>
      </c>
      <c r="H125" s="22">
        <f t="shared" si="31"/>
        <v>0</v>
      </c>
    </row>
    <row r="126" spans="1:8" x14ac:dyDescent="0.35">
      <c r="A126" s="20">
        <f t="shared" si="24"/>
        <v>49430</v>
      </c>
      <c r="B126" s="21">
        <f t="shared" si="25"/>
        <v>102</v>
      </c>
      <c r="C126" s="22">
        <f t="shared" si="26"/>
        <v>0</v>
      </c>
      <c r="D126" s="22">
        <f t="shared" si="27"/>
        <v>0</v>
      </c>
      <c r="E126" s="22">
        <f t="shared" si="28"/>
        <v>0</v>
      </c>
      <c r="F126" s="22">
        <f t="shared" si="29"/>
        <v>0</v>
      </c>
      <c r="G126" s="22">
        <f t="shared" si="30"/>
        <v>0</v>
      </c>
      <c r="H126" s="22">
        <f t="shared" si="31"/>
        <v>0</v>
      </c>
    </row>
    <row r="127" spans="1:8" x14ac:dyDescent="0.35">
      <c r="A127" s="20">
        <f t="shared" si="24"/>
        <v>49461</v>
      </c>
      <c r="B127" s="21">
        <f t="shared" si="25"/>
        <v>103</v>
      </c>
      <c r="C127" s="22">
        <f t="shared" si="26"/>
        <v>0</v>
      </c>
      <c r="D127" s="22">
        <f t="shared" si="27"/>
        <v>0</v>
      </c>
      <c r="E127" s="22">
        <f t="shared" si="28"/>
        <v>0</v>
      </c>
      <c r="F127" s="22">
        <f t="shared" si="29"/>
        <v>0</v>
      </c>
      <c r="G127" s="22">
        <f t="shared" si="30"/>
        <v>0</v>
      </c>
      <c r="H127" s="22">
        <f t="shared" si="31"/>
        <v>0</v>
      </c>
    </row>
    <row r="128" spans="1:8" x14ac:dyDescent="0.35">
      <c r="A128" s="20">
        <f t="shared" si="24"/>
        <v>49491</v>
      </c>
      <c r="B128" s="21">
        <f t="shared" si="25"/>
        <v>104</v>
      </c>
      <c r="C128" s="22">
        <f t="shared" si="26"/>
        <v>0</v>
      </c>
      <c r="D128" s="22">
        <f t="shared" si="27"/>
        <v>0</v>
      </c>
      <c r="E128" s="22">
        <f t="shared" si="28"/>
        <v>0</v>
      </c>
      <c r="F128" s="22">
        <f t="shared" si="29"/>
        <v>0</v>
      </c>
      <c r="G128" s="22">
        <f t="shared" si="30"/>
        <v>0</v>
      </c>
      <c r="H128" s="22">
        <f t="shared" si="31"/>
        <v>0</v>
      </c>
    </row>
    <row r="129" spans="1:8" x14ac:dyDescent="0.35">
      <c r="A129" s="20">
        <f t="shared" si="24"/>
        <v>49522</v>
      </c>
      <c r="B129" s="21">
        <f t="shared" si="25"/>
        <v>105</v>
      </c>
      <c r="C129" s="22">
        <f t="shared" si="26"/>
        <v>0</v>
      </c>
      <c r="D129" s="22">
        <f t="shared" si="27"/>
        <v>0</v>
      </c>
      <c r="E129" s="22">
        <f t="shared" si="28"/>
        <v>0</v>
      </c>
      <c r="F129" s="22">
        <f t="shared" si="29"/>
        <v>0</v>
      </c>
      <c r="G129" s="22">
        <f t="shared" si="30"/>
        <v>0</v>
      </c>
      <c r="H129" s="22">
        <f t="shared" si="31"/>
        <v>0</v>
      </c>
    </row>
    <row r="130" spans="1:8" x14ac:dyDescent="0.35">
      <c r="A130" s="20">
        <f t="shared" si="24"/>
        <v>49553</v>
      </c>
      <c r="B130" s="21">
        <f t="shared" si="25"/>
        <v>106</v>
      </c>
      <c r="C130" s="22">
        <f t="shared" si="26"/>
        <v>0</v>
      </c>
      <c r="D130" s="22">
        <f t="shared" si="27"/>
        <v>0</v>
      </c>
      <c r="E130" s="22">
        <f t="shared" si="28"/>
        <v>0</v>
      </c>
      <c r="F130" s="22">
        <f t="shared" si="29"/>
        <v>0</v>
      </c>
      <c r="G130" s="22">
        <f t="shared" si="30"/>
        <v>0</v>
      </c>
      <c r="H130" s="22">
        <f t="shared" si="31"/>
        <v>0</v>
      </c>
    </row>
    <row r="131" spans="1:8" x14ac:dyDescent="0.35">
      <c r="A131" s="20">
        <f t="shared" si="24"/>
        <v>49583</v>
      </c>
      <c r="B131" s="21">
        <f t="shared" si="25"/>
        <v>107</v>
      </c>
      <c r="C131" s="22">
        <f t="shared" si="26"/>
        <v>0</v>
      </c>
      <c r="D131" s="22">
        <f t="shared" si="27"/>
        <v>0</v>
      </c>
      <c r="E131" s="22">
        <f t="shared" si="28"/>
        <v>0</v>
      </c>
      <c r="F131" s="22">
        <f t="shared" si="29"/>
        <v>0</v>
      </c>
      <c r="G131" s="22">
        <f t="shared" si="30"/>
        <v>0</v>
      </c>
      <c r="H131" s="22">
        <f t="shared" si="31"/>
        <v>0</v>
      </c>
    </row>
    <row r="132" spans="1:8" x14ac:dyDescent="0.35">
      <c r="A132" s="20">
        <f t="shared" si="24"/>
        <v>49614</v>
      </c>
      <c r="B132" s="21">
        <f t="shared" si="25"/>
        <v>108</v>
      </c>
      <c r="C132" s="22">
        <f t="shared" si="26"/>
        <v>0</v>
      </c>
      <c r="D132" s="22">
        <f t="shared" si="27"/>
        <v>0</v>
      </c>
      <c r="E132" s="22">
        <f t="shared" si="28"/>
        <v>0</v>
      </c>
      <c r="F132" s="22">
        <f t="shared" si="29"/>
        <v>0</v>
      </c>
      <c r="G132" s="22">
        <f t="shared" si="30"/>
        <v>0</v>
      </c>
      <c r="H132" s="22">
        <f t="shared" si="31"/>
        <v>0</v>
      </c>
    </row>
    <row r="133" spans="1:8" x14ac:dyDescent="0.35">
      <c r="A133" s="20">
        <f t="shared" si="24"/>
        <v>49644</v>
      </c>
      <c r="B133" s="21">
        <f t="shared" si="25"/>
        <v>109</v>
      </c>
      <c r="C133" s="22">
        <f t="shared" si="26"/>
        <v>0</v>
      </c>
      <c r="D133" s="22">
        <f t="shared" si="27"/>
        <v>0</v>
      </c>
      <c r="E133" s="22">
        <f t="shared" si="28"/>
        <v>0</v>
      </c>
      <c r="F133" s="22">
        <f t="shared" si="29"/>
        <v>0</v>
      </c>
      <c r="G133" s="22">
        <f t="shared" si="30"/>
        <v>0</v>
      </c>
      <c r="H133" s="22">
        <f t="shared" si="31"/>
        <v>0</v>
      </c>
    </row>
    <row r="134" spans="1:8" x14ac:dyDescent="0.35">
      <c r="A134" s="20">
        <f t="shared" si="24"/>
        <v>49675</v>
      </c>
      <c r="B134" s="21">
        <f t="shared" si="25"/>
        <v>110</v>
      </c>
      <c r="C134" s="22">
        <f t="shared" si="26"/>
        <v>0</v>
      </c>
      <c r="D134" s="22">
        <f t="shared" si="27"/>
        <v>0</v>
      </c>
      <c r="E134" s="22">
        <f t="shared" si="28"/>
        <v>0</v>
      </c>
      <c r="F134" s="22">
        <f t="shared" si="29"/>
        <v>0</v>
      </c>
      <c r="G134" s="22">
        <f t="shared" si="30"/>
        <v>0</v>
      </c>
      <c r="H134" s="22">
        <f t="shared" si="31"/>
        <v>0</v>
      </c>
    </row>
    <row r="135" spans="1:8" x14ac:dyDescent="0.35">
      <c r="A135" s="20">
        <f t="shared" si="24"/>
        <v>49706</v>
      </c>
      <c r="B135" s="21">
        <f t="shared" si="25"/>
        <v>111</v>
      </c>
      <c r="C135" s="22">
        <f t="shared" si="26"/>
        <v>0</v>
      </c>
      <c r="D135" s="22">
        <f t="shared" si="27"/>
        <v>0</v>
      </c>
      <c r="E135" s="22">
        <f t="shared" si="28"/>
        <v>0</v>
      </c>
      <c r="F135" s="22">
        <f t="shared" si="29"/>
        <v>0</v>
      </c>
      <c r="G135" s="22">
        <f t="shared" si="30"/>
        <v>0</v>
      </c>
      <c r="H135" s="22">
        <f t="shared" si="31"/>
        <v>0</v>
      </c>
    </row>
    <row r="136" spans="1:8" x14ac:dyDescent="0.35">
      <c r="A136" s="20">
        <f t="shared" si="24"/>
        <v>49735</v>
      </c>
      <c r="B136" s="21">
        <f t="shared" si="25"/>
        <v>112</v>
      </c>
      <c r="C136" s="22">
        <f t="shared" si="26"/>
        <v>0</v>
      </c>
      <c r="D136" s="22">
        <f t="shared" si="27"/>
        <v>0</v>
      </c>
      <c r="E136" s="22">
        <f t="shared" si="28"/>
        <v>0</v>
      </c>
      <c r="F136" s="22">
        <f t="shared" si="29"/>
        <v>0</v>
      </c>
      <c r="G136" s="22">
        <f t="shared" si="30"/>
        <v>0</v>
      </c>
      <c r="H136" s="22">
        <f t="shared" si="31"/>
        <v>0</v>
      </c>
    </row>
    <row r="137" spans="1:8" x14ac:dyDescent="0.35">
      <c r="A137" s="20">
        <f t="shared" si="24"/>
        <v>49766</v>
      </c>
      <c r="B137" s="21">
        <f t="shared" si="25"/>
        <v>113</v>
      </c>
      <c r="C137" s="22">
        <f t="shared" si="26"/>
        <v>0</v>
      </c>
      <c r="D137" s="22">
        <f t="shared" si="27"/>
        <v>0</v>
      </c>
      <c r="E137" s="22">
        <f t="shared" si="28"/>
        <v>0</v>
      </c>
      <c r="F137" s="22">
        <f t="shared" si="29"/>
        <v>0</v>
      </c>
      <c r="G137" s="22">
        <f t="shared" si="30"/>
        <v>0</v>
      </c>
      <c r="H137" s="22">
        <f t="shared" si="31"/>
        <v>0</v>
      </c>
    </row>
    <row r="138" spans="1:8" x14ac:dyDescent="0.35">
      <c r="A138" s="20">
        <f t="shared" si="24"/>
        <v>49796</v>
      </c>
      <c r="B138" s="21">
        <f t="shared" si="25"/>
        <v>114</v>
      </c>
      <c r="C138" s="22">
        <f t="shared" si="26"/>
        <v>0</v>
      </c>
      <c r="D138" s="22">
        <f t="shared" si="27"/>
        <v>0</v>
      </c>
      <c r="E138" s="22">
        <f t="shared" si="28"/>
        <v>0</v>
      </c>
      <c r="F138" s="22">
        <f t="shared" si="29"/>
        <v>0</v>
      </c>
      <c r="G138" s="22">
        <f t="shared" si="30"/>
        <v>0</v>
      </c>
      <c r="H138" s="22">
        <f t="shared" si="31"/>
        <v>0</v>
      </c>
    </row>
    <row r="139" spans="1:8" x14ac:dyDescent="0.35">
      <c r="A139" s="20">
        <f t="shared" si="24"/>
        <v>49827</v>
      </c>
      <c r="B139" s="21">
        <f t="shared" si="25"/>
        <v>115</v>
      </c>
      <c r="C139" s="22">
        <f t="shared" si="26"/>
        <v>0</v>
      </c>
      <c r="D139" s="22">
        <f t="shared" si="27"/>
        <v>0</v>
      </c>
      <c r="E139" s="22">
        <f t="shared" si="28"/>
        <v>0</v>
      </c>
      <c r="F139" s="22">
        <f t="shared" si="29"/>
        <v>0</v>
      </c>
      <c r="G139" s="22">
        <f t="shared" si="30"/>
        <v>0</v>
      </c>
      <c r="H139" s="22">
        <f t="shared" si="31"/>
        <v>0</v>
      </c>
    </row>
    <row r="140" spans="1:8" x14ac:dyDescent="0.35">
      <c r="A140" s="20">
        <f t="shared" si="24"/>
        <v>49857</v>
      </c>
      <c r="B140" s="21">
        <f t="shared" si="25"/>
        <v>116</v>
      </c>
      <c r="C140" s="22">
        <f t="shared" si="26"/>
        <v>0</v>
      </c>
      <c r="D140" s="22">
        <f t="shared" si="27"/>
        <v>0</v>
      </c>
      <c r="E140" s="22">
        <f t="shared" si="28"/>
        <v>0</v>
      </c>
      <c r="F140" s="22">
        <f t="shared" si="29"/>
        <v>0</v>
      </c>
      <c r="G140" s="22">
        <f t="shared" si="30"/>
        <v>0</v>
      </c>
      <c r="H140" s="22">
        <f t="shared" si="31"/>
        <v>0</v>
      </c>
    </row>
    <row r="141" spans="1:8" x14ac:dyDescent="0.35">
      <c r="A141" s="20">
        <f t="shared" si="24"/>
        <v>49888</v>
      </c>
      <c r="B141" s="21">
        <f t="shared" si="25"/>
        <v>117</v>
      </c>
      <c r="C141" s="22">
        <f t="shared" si="26"/>
        <v>0</v>
      </c>
      <c r="D141" s="22">
        <f t="shared" si="27"/>
        <v>0</v>
      </c>
      <c r="E141" s="22">
        <f t="shared" si="28"/>
        <v>0</v>
      </c>
      <c r="F141" s="22">
        <f t="shared" si="29"/>
        <v>0</v>
      </c>
      <c r="G141" s="22">
        <f t="shared" si="30"/>
        <v>0</v>
      </c>
      <c r="H141" s="22">
        <f t="shared" si="31"/>
        <v>0</v>
      </c>
    </row>
    <row r="142" spans="1:8" x14ac:dyDescent="0.35">
      <c r="A142" s="20">
        <f t="shared" si="24"/>
        <v>49919</v>
      </c>
      <c r="B142" s="21">
        <f t="shared" si="25"/>
        <v>118</v>
      </c>
      <c r="C142" s="22">
        <f t="shared" si="26"/>
        <v>0</v>
      </c>
      <c r="D142" s="22">
        <f t="shared" si="27"/>
        <v>0</v>
      </c>
      <c r="E142" s="22">
        <f t="shared" si="28"/>
        <v>0</v>
      </c>
      <c r="F142" s="22">
        <f t="shared" si="29"/>
        <v>0</v>
      </c>
      <c r="G142" s="22">
        <f t="shared" si="30"/>
        <v>0</v>
      </c>
      <c r="H142" s="22">
        <f t="shared" si="31"/>
        <v>0</v>
      </c>
    </row>
    <row r="143" spans="1:8" x14ac:dyDescent="0.35">
      <c r="A143" s="20">
        <f t="shared" si="24"/>
        <v>49949</v>
      </c>
      <c r="B143" s="21">
        <f t="shared" si="25"/>
        <v>119</v>
      </c>
      <c r="C143" s="22">
        <f t="shared" si="26"/>
        <v>0</v>
      </c>
      <c r="D143" s="22">
        <f t="shared" si="27"/>
        <v>0</v>
      </c>
      <c r="E143" s="22">
        <f t="shared" si="28"/>
        <v>0</v>
      </c>
      <c r="F143" s="22">
        <f t="shared" si="29"/>
        <v>0</v>
      </c>
      <c r="G143" s="22">
        <f t="shared" si="30"/>
        <v>0</v>
      </c>
      <c r="H143" s="22">
        <f t="shared" si="31"/>
        <v>0</v>
      </c>
    </row>
    <row r="144" spans="1:8" x14ac:dyDescent="0.35">
      <c r="A144" s="20">
        <f t="shared" si="24"/>
        <v>49980</v>
      </c>
      <c r="B144" s="21">
        <f t="shared" si="25"/>
        <v>120</v>
      </c>
      <c r="C144" s="22">
        <f t="shared" si="26"/>
        <v>0</v>
      </c>
      <c r="D144" s="22">
        <f t="shared" si="27"/>
        <v>0</v>
      </c>
      <c r="E144" s="22">
        <f t="shared" si="28"/>
        <v>0</v>
      </c>
      <c r="F144" s="22">
        <f t="shared" si="29"/>
        <v>0</v>
      </c>
      <c r="G144" s="22">
        <f t="shared" si="30"/>
        <v>0</v>
      </c>
      <c r="H144" s="22">
        <f t="shared" si="31"/>
        <v>0</v>
      </c>
    </row>
  </sheetData>
  <mergeCells count="7">
    <mergeCell ref="A2:L2"/>
    <mergeCell ref="A19:C19"/>
    <mergeCell ref="F22:H22"/>
    <mergeCell ref="A1:L1"/>
    <mergeCell ref="C22:E22"/>
    <mergeCell ref="A11:D11"/>
    <mergeCell ref="A3:L3"/>
  </mergeCells>
  <conditionalFormatting sqref="C25:H144">
    <cfRule type="cellIs" dxfId="0" priority="1" operator="equal">
      <formula>0</formula>
    </cfRule>
  </conditionalFormatting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a07e8-7ffc-4027-9e93-3aa3f75b4b66">
      <Terms xmlns="http://schemas.microsoft.com/office/infopath/2007/PartnerControls"/>
    </lcf76f155ced4ddcb4097134ff3c332f>
    <TaxCatchAll xmlns="78f697b9-b6e7-413b-9562-1b35d72907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72F3F-8CB5-47BE-90EF-4A9E215CF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a07e8-7ffc-4027-9e93-3aa3f75b4b66"/>
    <ds:schemaRef ds:uri="78f697b9-b6e7-413b-9562-1b35d7290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B14F5-BDF7-48EC-8439-D04BD24D0009}">
  <ds:schemaRefs>
    <ds:schemaRef ds:uri="http://schemas.microsoft.com/office/2006/metadata/properties"/>
    <ds:schemaRef ds:uri="http://schemas.microsoft.com/office/infopath/2007/PartnerControls"/>
    <ds:schemaRef ds:uri="767a07e8-7ffc-4027-9e93-3aa3f75b4b66"/>
    <ds:schemaRef ds:uri="78f697b9-b6e7-413b-9562-1b35d7290753"/>
  </ds:schemaRefs>
</ds:datastoreItem>
</file>

<file path=customXml/itemProps3.xml><?xml version="1.0" encoding="utf-8"?>
<ds:datastoreItem xmlns:ds="http://schemas.openxmlformats.org/officeDocument/2006/customXml" ds:itemID="{288BE45F-3E8B-48FF-96B0-2728ED7B4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Payoff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Tanuja Singh</cp:lastModifiedBy>
  <dcterms:created xsi:type="dcterms:W3CDTF">2026-11-06T04:02:21Z</dcterms:created>
  <dcterms:modified xsi:type="dcterms:W3CDTF">2026-11-06T04:02:30Z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0x010100EF4302C947D7934B97E1868124048385</vt:lpwstr>
  </property>
</Properties>
</file>